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eli Rannastu\Documents\Projektid\EdujaTegu\FINTASKIRJAOSKUSE ALUSTALAD\"/>
    </mc:Choice>
  </mc:AlternateContent>
  <bookViews>
    <workbookView xWindow="0" yWindow="0" windowWidth="19200" windowHeight="6470" tabRatio="500"/>
  </bookViews>
  <sheets>
    <sheet name="Eelarve vorm (kassapõhine)" sheetId="1" r:id="rId1"/>
    <sheet name="Sheet1" sheetId="2" r:id="rId2"/>
  </sheet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" i="2" l="1"/>
  <c r="D60" i="1" l="1"/>
  <c r="E60" i="1"/>
  <c r="C60" i="1"/>
  <c r="N39" i="1" l="1"/>
  <c r="O23" i="1"/>
  <c r="K37" i="1"/>
  <c r="K35" i="1"/>
  <c r="I37" i="1" s="1"/>
  <c r="L35" i="1"/>
  <c r="J37" i="1" s="1"/>
  <c r="M35" i="1"/>
  <c r="N35" i="1"/>
  <c r="L37" i="1" s="1"/>
  <c r="J35" i="1"/>
  <c r="H37" i="1" l="1"/>
  <c r="H60" i="1" s="1"/>
  <c r="O38" i="1"/>
  <c r="O39" i="1"/>
  <c r="D26" i="1"/>
  <c r="E26" i="1"/>
  <c r="C26" i="1"/>
  <c r="O58" i="1"/>
  <c r="G21" i="1"/>
  <c r="H21" i="1"/>
  <c r="I21" i="1"/>
  <c r="J21" i="1"/>
  <c r="K21" i="1"/>
  <c r="L21" i="1"/>
  <c r="M21" i="1"/>
  <c r="N21" i="1"/>
  <c r="F21" i="1"/>
  <c r="G43" i="1"/>
  <c r="G60" i="1" s="1"/>
  <c r="H43" i="1"/>
  <c r="I43" i="1"/>
  <c r="I60" i="1" s="1"/>
  <c r="J43" i="1"/>
  <c r="J60" i="1" s="1"/>
  <c r="K43" i="1"/>
  <c r="K60" i="1" s="1"/>
  <c r="L43" i="1"/>
  <c r="L60" i="1" s="1"/>
  <c r="M43" i="1"/>
  <c r="N43" i="1"/>
  <c r="F43" i="1"/>
  <c r="F60" i="1" s="1"/>
  <c r="O56" i="1"/>
  <c r="O57" i="1"/>
  <c r="O59" i="1"/>
  <c r="O42" i="1"/>
  <c r="O35" i="1"/>
  <c r="M37" i="1" s="1"/>
  <c r="M60" i="1" s="1"/>
  <c r="O36" i="1"/>
  <c r="O49" i="1"/>
  <c r="O22" i="1"/>
  <c r="O24" i="1"/>
  <c r="O46" i="1"/>
  <c r="O47" i="1"/>
  <c r="O48" i="1"/>
  <c r="O50" i="1"/>
  <c r="O51" i="1"/>
  <c r="O52" i="1"/>
  <c r="O53" i="1"/>
  <c r="O54" i="1"/>
  <c r="O55" i="1"/>
  <c r="G20" i="1"/>
  <c r="H20" i="1"/>
  <c r="I20" i="1"/>
  <c r="J20" i="1"/>
  <c r="K20" i="1"/>
  <c r="L20" i="1"/>
  <c r="M20" i="1"/>
  <c r="N20" i="1"/>
  <c r="F20" i="1"/>
  <c r="G16" i="1"/>
  <c r="H16" i="1"/>
  <c r="I16" i="1"/>
  <c r="J16" i="1"/>
  <c r="K16" i="1"/>
  <c r="L16" i="1"/>
  <c r="M16" i="1"/>
  <c r="N16" i="1"/>
  <c r="F16" i="1"/>
  <c r="G12" i="1"/>
  <c r="H12" i="1"/>
  <c r="I12" i="1"/>
  <c r="J12" i="1"/>
  <c r="K12" i="1"/>
  <c r="L12" i="1"/>
  <c r="M12" i="1"/>
  <c r="N12" i="1"/>
  <c r="F12" i="1"/>
  <c r="O19" i="1"/>
  <c r="O15" i="1"/>
  <c r="O11" i="1"/>
  <c r="O7" i="1"/>
  <c r="G8" i="1"/>
  <c r="H8" i="1"/>
  <c r="I8" i="1"/>
  <c r="J8" i="1"/>
  <c r="K8" i="1"/>
  <c r="L8" i="1"/>
  <c r="M8" i="1"/>
  <c r="N8" i="1"/>
  <c r="F8" i="1"/>
  <c r="H26" i="1" l="1"/>
  <c r="J26" i="1"/>
  <c r="F26" i="1"/>
  <c r="G26" i="1"/>
  <c r="L26" i="1"/>
  <c r="N26" i="1"/>
  <c r="I26" i="1"/>
  <c r="K26" i="1"/>
  <c r="M26" i="1"/>
  <c r="E61" i="1"/>
  <c r="O20" i="1"/>
  <c r="O12" i="1"/>
  <c r="O21" i="1"/>
  <c r="O16" i="1"/>
  <c r="O8" i="1"/>
  <c r="O43" i="1"/>
  <c r="O31" i="1"/>
  <c r="O32" i="1"/>
  <c r="O30" i="1"/>
  <c r="O40" i="1"/>
  <c r="O41" i="1"/>
  <c r="O34" i="1" l="1"/>
  <c r="O45" i="1"/>
  <c r="O13" i="1"/>
  <c r="O17" i="1"/>
  <c r="O25" i="1"/>
  <c r="C61" i="1"/>
  <c r="D61" i="1"/>
  <c r="F61" i="1"/>
  <c r="G61" i="1"/>
  <c r="H61" i="1"/>
  <c r="I61" i="1"/>
  <c r="J61" i="1"/>
  <c r="K61" i="1"/>
  <c r="L61" i="1"/>
  <c r="M61" i="1"/>
  <c r="O26" i="1" l="1"/>
  <c r="N37" i="1"/>
  <c r="C62" i="1"/>
  <c r="O37" i="1" l="1"/>
  <c r="N60" i="1"/>
  <c r="D62" i="1"/>
  <c r="E62" i="1" s="1"/>
  <c r="F62" i="1" s="1"/>
  <c r="G62" i="1" s="1"/>
  <c r="H62" i="1" s="1"/>
  <c r="I62" i="1" s="1"/>
  <c r="J62" i="1" s="1"/>
  <c r="K62" i="1" s="1"/>
  <c r="L62" i="1" s="1"/>
  <c r="M62" i="1" s="1"/>
  <c r="N62" i="1" l="1"/>
  <c r="O60" i="1"/>
  <c r="N61" i="1"/>
  <c r="O61" i="1" l="1"/>
</calcChain>
</file>

<file path=xl/sharedStrings.xml><?xml version="1.0" encoding="utf-8"?>
<sst xmlns="http://schemas.openxmlformats.org/spreadsheetml/2006/main" count="66" uniqueCount="51">
  <si>
    <t>Eelarve</t>
  </si>
  <si>
    <t>TULUD</t>
  </si>
  <si>
    <t>TULUD KOKKU</t>
  </si>
  <si>
    <t>KULUD</t>
  </si>
  <si>
    <t xml:space="preserve">Raha jääk perioodi lõpuks </t>
  </si>
  <si>
    <t>KULUD KOKKU</t>
  </si>
  <si>
    <t>Kulude ja tulude vahe</t>
  </si>
  <si>
    <t>Muutuvkulud</t>
  </si>
  <si>
    <t>Püsikulud</t>
  </si>
  <si>
    <t>Investeeringud</t>
  </si>
  <si>
    <t>Osakapital</t>
  </si>
  <si>
    <t>Toetused</t>
  </si>
  <si>
    <t>2022 aasta</t>
  </si>
  <si>
    <t>Viltor</t>
  </si>
  <si>
    <t>Vihmor</t>
  </si>
  <si>
    <t>Kontor</t>
  </si>
  <si>
    <t>Nator</t>
  </si>
  <si>
    <t>Hind</t>
  </si>
  <si>
    <t>Kogus</t>
  </si>
  <si>
    <t>Kokku</t>
  </si>
  <si>
    <t>Seadmed ja mööbel (vt. tabel 2)</t>
  </si>
  <si>
    <t>Ruumide rent</t>
  </si>
  <si>
    <t>Investeeringud (osanike sissemakse)</t>
  </si>
  <si>
    <t>Kodulehe ja veebipoe loomine</t>
  </si>
  <si>
    <t>Kangad ja muud materjalid</t>
  </si>
  <si>
    <t>Väikevahendid</t>
  </si>
  <si>
    <t>Palk (Karl)</t>
  </si>
  <si>
    <t>Pakkematerjalid</t>
  </si>
  <si>
    <t>Elekter</t>
  </si>
  <si>
    <t>Posti- ja kullerteenused</t>
  </si>
  <si>
    <t>Kodulehe ja veebipoe halduskulu</t>
  </si>
  <si>
    <t>Turunduskulud</t>
  </si>
  <si>
    <t>Kommunaalteenused</t>
  </si>
  <si>
    <t>Kontoritarbed</t>
  </si>
  <si>
    <t>Seadmete hooldus</t>
  </si>
  <si>
    <t>Kindlustus</t>
  </si>
  <si>
    <t>Pangakulu</t>
  </si>
  <si>
    <t>Pikaajalise laenu tagasimakse</t>
  </si>
  <si>
    <t>Raamatupidamine</t>
  </si>
  <si>
    <t>Õigusabi</t>
  </si>
  <si>
    <t>Internet, telefon</t>
  </si>
  <si>
    <t>Käibemaks</t>
  </si>
  <si>
    <t>Palk (Mark)</t>
  </si>
  <si>
    <t>Tööandja kulu (Mark)</t>
  </si>
  <si>
    <t>Tööandja kulu (Karl)</t>
  </si>
  <si>
    <t>Postikulu hüvitamine kliendi poolt</t>
  </si>
  <si>
    <t>Koolituskulu</t>
  </si>
  <si>
    <t>Pikaajaline laen</t>
  </si>
  <si>
    <t xml:space="preserve">Palk (Mari) </t>
  </si>
  <si>
    <t>Tööandja kulu (Mari)</t>
  </si>
  <si>
    <t>Seadmed ja mööber (vt tabel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</si>
</sst>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 ;[Red]\-0.00\ "/>
  </numFmts>
  <fonts count="12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charset val="186"/>
      <scheme val="minor"/>
    </font>
    <font>
      <b/>
      <sz val="12"/>
      <color rgb="FF0070C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sz val="11"/>
      <color rgb="FF0070C0"/>
      <name val="Times New Roman"/>
      <family val="1"/>
      <charset val="186"/>
    </font>
    <font>
      <sz val="11"/>
      <color rgb="FFFF0000"/>
      <name val="Times New Roman"/>
      <family val="1"/>
      <charset val="186"/>
    </font>
    <font>
      <sz val="1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4" fontId="0" fillId="0" borderId="0" xfId="0" applyNumberFormat="1"/>
    <xf numFmtId="0" fontId="1" fillId="0" borderId="0" xfId="0" applyFont="1" applyFill="1"/>
    <xf numFmtId="0" fontId="5" fillId="0" borderId="0" xfId="0" applyFont="1" applyFill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4" fontId="6" fillId="0" borderId="0" xfId="0" applyNumberFormat="1" applyFont="1"/>
    <xf numFmtId="17" fontId="6" fillId="2" borderId="2" xfId="0" applyNumberFormat="1" applyFont="1" applyFill="1" applyBorder="1"/>
    <xf numFmtId="17" fontId="6" fillId="2" borderId="6" xfId="0" applyNumberFormat="1" applyFont="1" applyFill="1" applyBorder="1"/>
    <xf numFmtId="0" fontId="6" fillId="0" borderId="9" xfId="0" applyFont="1" applyFill="1" applyBorder="1"/>
    <xf numFmtId="17" fontId="6" fillId="0" borderId="10" xfId="0" applyNumberFormat="1" applyFont="1" applyFill="1" applyBorder="1"/>
    <xf numFmtId="0" fontId="6" fillId="0" borderId="10" xfId="0" applyNumberFormat="1" applyFont="1" applyFill="1" applyBorder="1" applyAlignment="1">
      <alignment horizontal="center"/>
    </xf>
    <xf numFmtId="0" fontId="6" fillId="0" borderId="10" xfId="0" applyNumberFormat="1" applyFont="1" applyFill="1" applyBorder="1"/>
    <xf numFmtId="0" fontId="6" fillId="0" borderId="11" xfId="0" applyFont="1" applyFill="1" applyBorder="1"/>
    <xf numFmtId="0" fontId="7" fillId="0" borderId="12" xfId="0" applyFont="1" applyFill="1" applyBorder="1"/>
    <xf numFmtId="17" fontId="7" fillId="0" borderId="6" xfId="0" applyNumberFormat="1" applyFont="1" applyFill="1" applyBorder="1"/>
    <xf numFmtId="0" fontId="7" fillId="0" borderId="6" xfId="0" applyNumberFormat="1" applyFont="1" applyFill="1" applyBorder="1" applyAlignment="1">
      <alignment horizontal="center"/>
    </xf>
    <xf numFmtId="0" fontId="7" fillId="0" borderId="6" xfId="0" applyNumberFormat="1" applyFont="1" applyFill="1" applyBorder="1"/>
    <xf numFmtId="0" fontId="6" fillId="0" borderId="14" xfId="0" applyFont="1" applyFill="1" applyBorder="1"/>
    <xf numFmtId="17" fontId="6" fillId="0" borderId="15" xfId="0" applyNumberFormat="1" applyFont="1" applyFill="1" applyBorder="1"/>
    <xf numFmtId="0" fontId="6" fillId="0" borderId="15" xfId="0" applyNumberFormat="1" applyFont="1" applyFill="1" applyBorder="1" applyAlignment="1">
      <alignment horizontal="center"/>
    </xf>
    <xf numFmtId="0" fontId="6" fillId="0" borderId="15" xfId="0" applyNumberFormat="1" applyFont="1" applyFill="1" applyBorder="1"/>
    <xf numFmtId="0" fontId="6" fillId="0" borderId="9" xfId="0" applyFont="1" applyBorder="1"/>
    <xf numFmtId="0" fontId="6" fillId="0" borderId="10" xfId="0" applyNumberFormat="1" applyFont="1" applyBorder="1"/>
    <xf numFmtId="0" fontId="7" fillId="0" borderId="6" xfId="0" applyNumberFormat="1" applyFont="1" applyBorder="1"/>
    <xf numFmtId="0" fontId="6" fillId="0" borderId="15" xfId="0" applyNumberFormat="1" applyFont="1" applyBorder="1"/>
    <xf numFmtId="0" fontId="7" fillId="0" borderId="8" xfId="0" applyFont="1" applyBorder="1"/>
    <xf numFmtId="0" fontId="7" fillId="0" borderId="6" xfId="0" applyFont="1" applyBorder="1"/>
    <xf numFmtId="0" fontId="8" fillId="0" borderId="6" xfId="0" applyFont="1" applyBorder="1"/>
    <xf numFmtId="0" fontId="9" fillId="0" borderId="1" xfId="0" applyFont="1" applyBorder="1"/>
    <xf numFmtId="4" fontId="9" fillId="0" borderId="3" xfId="0" applyNumberFormat="1" applyFont="1" applyBorder="1"/>
    <xf numFmtId="4" fontId="9" fillId="0" borderId="6" xfId="0" applyNumberFormat="1" applyFont="1" applyBorder="1"/>
    <xf numFmtId="0" fontId="7" fillId="0" borderId="4" xfId="0" applyFont="1" applyBorder="1"/>
    <xf numFmtId="0" fontId="7" fillId="0" borderId="5" xfId="0" applyFont="1" applyBorder="1"/>
    <xf numFmtId="0" fontId="6" fillId="0" borderId="6" xfId="0" applyFont="1" applyFill="1" applyBorder="1"/>
    <xf numFmtId="0" fontId="7" fillId="0" borderId="6" xfId="0" applyFont="1" applyFill="1" applyBorder="1"/>
    <xf numFmtId="0" fontId="6" fillId="0" borderId="1" xfId="0" applyFont="1" applyFill="1" applyBorder="1"/>
    <xf numFmtId="0" fontId="7" fillId="0" borderId="2" xfId="0" applyFont="1" applyFill="1" applyBorder="1"/>
    <xf numFmtId="4" fontId="7" fillId="0" borderId="6" xfId="0" applyNumberFormat="1" applyFont="1" applyBorder="1"/>
    <xf numFmtId="4" fontId="7" fillId="0" borderId="6" xfId="0" applyNumberFormat="1" applyFont="1" applyFill="1" applyBorder="1"/>
    <xf numFmtId="0" fontId="8" fillId="0" borderId="6" xfId="0" applyFont="1" applyFill="1" applyBorder="1"/>
    <xf numFmtId="0" fontId="9" fillId="0" borderId="6" xfId="0" applyFont="1" applyBorder="1"/>
    <xf numFmtId="4" fontId="7" fillId="0" borderId="0" xfId="0" applyNumberFormat="1" applyFont="1"/>
    <xf numFmtId="0" fontId="6" fillId="0" borderId="1" xfId="0" applyFont="1" applyBorder="1"/>
    <xf numFmtId="164" fontId="6" fillId="0" borderId="3" xfId="0" applyNumberFormat="1" applyFont="1" applyBorder="1"/>
    <xf numFmtId="164" fontId="6" fillId="0" borderId="6" xfId="0" applyNumberFormat="1" applyFont="1" applyBorder="1"/>
    <xf numFmtId="164" fontId="6" fillId="0" borderId="1" xfId="0" applyNumberFormat="1" applyFont="1" applyBorder="1"/>
    <xf numFmtId="4" fontId="6" fillId="0" borderId="6" xfId="0" applyNumberFormat="1" applyFont="1" applyBorder="1"/>
    <xf numFmtId="0" fontId="7" fillId="0" borderId="13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1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6" fillId="0" borderId="16" xfId="0" applyNumberFormat="1" applyFont="1" applyFill="1" applyBorder="1" applyAlignment="1">
      <alignment horizontal="center"/>
    </xf>
    <xf numFmtId="0" fontId="6" fillId="0" borderId="10" xfId="0" applyNumberFormat="1" applyFont="1" applyBorder="1" applyAlignment="1">
      <alignment horizontal="center"/>
    </xf>
    <xf numFmtId="0" fontId="6" fillId="0" borderId="11" xfId="0" applyNumberFormat="1" applyFont="1" applyBorder="1" applyAlignment="1">
      <alignment horizontal="center"/>
    </xf>
    <xf numFmtId="0" fontId="7" fillId="0" borderId="13" xfId="0" applyNumberFormat="1" applyFont="1" applyBorder="1" applyAlignment="1">
      <alignment horizontal="center"/>
    </xf>
    <xf numFmtId="0" fontId="7" fillId="0" borderId="6" xfId="0" applyNumberFormat="1" applyFont="1" applyBorder="1" applyAlignment="1">
      <alignment horizontal="center"/>
    </xf>
    <xf numFmtId="0" fontId="6" fillId="0" borderId="16" xfId="0" applyNumberFormat="1" applyFont="1" applyBorder="1" applyAlignment="1">
      <alignment horizontal="center"/>
    </xf>
    <xf numFmtId="0" fontId="6" fillId="0" borderId="15" xfId="0" applyNumberFormat="1" applyFont="1" applyBorder="1" applyAlignment="1">
      <alignment horizontal="center"/>
    </xf>
    <xf numFmtId="0" fontId="7" fillId="0" borderId="8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4" fontId="9" fillId="0" borderId="6" xfId="0" applyNumberFormat="1" applyFont="1" applyBorder="1" applyAlignment="1">
      <alignment horizontal="center"/>
    </xf>
    <xf numFmtId="1" fontId="7" fillId="0" borderId="6" xfId="0" applyNumberFormat="1" applyFont="1" applyFill="1" applyBorder="1"/>
    <xf numFmtId="0" fontId="6" fillId="0" borderId="17" xfId="0" applyFont="1" applyFill="1" applyBorder="1"/>
    <xf numFmtId="0" fontId="6" fillId="0" borderId="18" xfId="0" applyNumberFormat="1" applyFont="1" applyBorder="1"/>
    <xf numFmtId="0" fontId="6" fillId="0" borderId="18" xfId="0" applyNumberFormat="1" applyFont="1" applyBorder="1" applyAlignment="1">
      <alignment horizontal="center"/>
    </xf>
    <xf numFmtId="0" fontId="6" fillId="0" borderId="19" xfId="0" applyNumberFormat="1" applyFont="1" applyBorder="1" applyAlignment="1">
      <alignment horizontal="center"/>
    </xf>
    <xf numFmtId="4" fontId="10" fillId="0" borderId="0" xfId="0" applyNumberFormat="1" applyFont="1"/>
    <xf numFmtId="4" fontId="11" fillId="0" borderId="0" xfId="0" applyNumberFormat="1" applyFont="1"/>
    <xf numFmtId="0" fontId="7" fillId="0" borderId="7" xfId="0" applyFont="1" applyBorder="1"/>
    <xf numFmtId="0" fontId="6" fillId="2" borderId="6" xfId="0" applyFont="1" applyFill="1" applyBorder="1"/>
    <xf numFmtId="17" fontId="6" fillId="2" borderId="20" xfId="0" applyNumberFormat="1" applyFont="1" applyFill="1" applyBorder="1"/>
    <xf numFmtId="17" fontId="6" fillId="2" borderId="8" xfId="0" applyNumberFormat="1" applyFont="1" applyFill="1" applyBorder="1"/>
    <xf numFmtId="0" fontId="6" fillId="2" borderId="21" xfId="0" applyFont="1" applyFill="1" applyBorder="1"/>
    <xf numFmtId="0" fontId="0" fillId="2" borderId="22" xfId="0" applyFill="1" applyBorder="1"/>
    <xf numFmtId="0" fontId="0" fillId="2" borderId="23" xfId="0" applyFill="1" applyBorder="1"/>
    <xf numFmtId="0" fontId="6" fillId="2" borderId="4" xfId="0" applyFont="1" applyFill="1" applyBorder="1"/>
    <xf numFmtId="0" fontId="6" fillId="2" borderId="8" xfId="0" applyFont="1" applyFill="1" applyBorder="1"/>
    <xf numFmtId="0" fontId="0" fillId="0" borderId="0" xfId="0" applyNumberFormat="1"/>
    <xf numFmtId="0" fontId="0" fillId="0" borderId="6" xfId="0" applyBorder="1"/>
    <xf numFmtId="0" fontId="1" fillId="0" borderId="6" xfId="0" applyFont="1" applyBorder="1"/>
    <xf numFmtId="17" fontId="1" fillId="0" borderId="6" xfId="0" applyNumberFormat="1" applyFont="1" applyBorder="1"/>
    <xf numFmtId="0" fontId="1" fillId="0" borderId="6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20</xdr:row>
      <xdr:rowOff>0</xdr:rowOff>
    </xdr:from>
    <xdr:to>
      <xdr:col>20</xdr:col>
      <xdr:colOff>57150</xdr:colOff>
      <xdr:row>33</xdr:row>
      <xdr:rowOff>114300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33850"/>
          <a:ext cx="14859000" cy="2673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X63"/>
  <sheetViews>
    <sheetView tabSelected="1" topLeftCell="A25" zoomScale="78" zoomScaleNormal="78" zoomScalePageLayoutView="90" workbookViewId="0">
      <selection activeCell="I41" sqref="I41"/>
    </sheetView>
  </sheetViews>
  <sheetFormatPr defaultColWidth="11.1640625" defaultRowHeight="15.5" x14ac:dyDescent="0.35"/>
  <cols>
    <col min="1" max="1" width="4.83203125" customWidth="1"/>
    <col min="2" max="2" width="28.75" bestFit="1" customWidth="1"/>
    <col min="3" max="3" width="8.4140625" bestFit="1" customWidth="1"/>
    <col min="4" max="4" width="8.1640625" bestFit="1" customWidth="1"/>
    <col min="5" max="5" width="8" bestFit="1" customWidth="1"/>
    <col min="6" max="6" width="7.5" bestFit="1" customWidth="1"/>
    <col min="7" max="7" width="8.1640625" bestFit="1" customWidth="1"/>
    <col min="8" max="13" width="8.4140625" bestFit="1" customWidth="1"/>
    <col min="14" max="14" width="11.08203125" bestFit="1" customWidth="1"/>
    <col min="15" max="15" width="11.5" bestFit="1" customWidth="1"/>
  </cols>
  <sheetData>
    <row r="2" spans="2:15" x14ac:dyDescent="0.3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  <c r="O2" s="10"/>
    </row>
    <row r="3" spans="2:15" x14ac:dyDescent="0.35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2"/>
      <c r="O3" s="10"/>
    </row>
    <row r="4" spans="2:15" s="1" customFormat="1" ht="16" thickBot="1" x14ac:dyDescent="0.4">
      <c r="B4" s="84" t="s">
        <v>1</v>
      </c>
      <c r="C4" s="13">
        <v>44562</v>
      </c>
      <c r="D4" s="13">
        <v>44593</v>
      </c>
      <c r="E4" s="13">
        <v>44621</v>
      </c>
      <c r="F4" s="13">
        <v>44652</v>
      </c>
      <c r="G4" s="13">
        <v>44682</v>
      </c>
      <c r="H4" s="13">
        <v>44713</v>
      </c>
      <c r="I4" s="13">
        <v>44743</v>
      </c>
      <c r="J4" s="13">
        <v>44774</v>
      </c>
      <c r="K4" s="13">
        <v>44805</v>
      </c>
      <c r="L4" s="13">
        <v>44835</v>
      </c>
      <c r="M4" s="13">
        <v>44866</v>
      </c>
      <c r="N4" s="13">
        <v>44896</v>
      </c>
      <c r="O4" s="14" t="s">
        <v>12</v>
      </c>
    </row>
    <row r="5" spans="2:15" s="7" customFormat="1" x14ac:dyDescent="0.35">
      <c r="B5" s="15" t="s">
        <v>13</v>
      </c>
      <c r="C5" s="16"/>
      <c r="D5" s="16"/>
      <c r="E5" s="16"/>
      <c r="F5" s="17"/>
      <c r="G5" s="18"/>
      <c r="H5" s="18"/>
      <c r="I5" s="18"/>
      <c r="J5" s="18"/>
      <c r="K5" s="18"/>
      <c r="L5" s="18"/>
      <c r="M5" s="18"/>
      <c r="N5" s="18"/>
      <c r="O5" s="19"/>
    </row>
    <row r="6" spans="2:15" s="6" customFormat="1" x14ac:dyDescent="0.35">
      <c r="B6" s="20" t="s">
        <v>17</v>
      </c>
      <c r="C6" s="21"/>
      <c r="D6" s="21"/>
      <c r="E6" s="21"/>
      <c r="F6" s="22">
        <v>36</v>
      </c>
      <c r="G6" s="22">
        <v>36</v>
      </c>
      <c r="H6" s="22">
        <v>36</v>
      </c>
      <c r="I6" s="22">
        <v>36</v>
      </c>
      <c r="J6" s="22">
        <v>36</v>
      </c>
      <c r="K6" s="22">
        <v>36</v>
      </c>
      <c r="L6" s="22">
        <v>36</v>
      </c>
      <c r="M6" s="22">
        <v>36</v>
      </c>
      <c r="N6" s="22">
        <v>36</v>
      </c>
      <c r="O6" s="54"/>
    </row>
    <row r="7" spans="2:15" s="6" customFormat="1" x14ac:dyDescent="0.35">
      <c r="B7" s="20" t="s">
        <v>18</v>
      </c>
      <c r="C7" s="21"/>
      <c r="D7" s="21"/>
      <c r="E7" s="21"/>
      <c r="F7" s="22">
        <v>11</v>
      </c>
      <c r="G7" s="22">
        <v>14</v>
      </c>
      <c r="H7" s="22">
        <v>18</v>
      </c>
      <c r="I7" s="22">
        <v>24</v>
      </c>
      <c r="J7" s="22">
        <v>26</v>
      </c>
      <c r="K7" s="22">
        <v>28</v>
      </c>
      <c r="L7" s="22">
        <v>43</v>
      </c>
      <c r="M7" s="22">
        <v>48</v>
      </c>
      <c r="N7" s="22">
        <v>52</v>
      </c>
      <c r="O7" s="54">
        <f>SUM(F7:N7)</f>
        <v>264</v>
      </c>
    </row>
    <row r="8" spans="2:15" s="7" customFormat="1" ht="16" thickBot="1" x14ac:dyDescent="0.4">
      <c r="B8" s="24" t="s">
        <v>19</v>
      </c>
      <c r="C8" s="25"/>
      <c r="D8" s="25"/>
      <c r="E8" s="25"/>
      <c r="F8" s="26">
        <f>F6*F7</f>
        <v>396</v>
      </c>
      <c r="G8" s="26">
        <f t="shared" ref="G8:N8" si="0">G6*G7</f>
        <v>504</v>
      </c>
      <c r="H8" s="26">
        <f t="shared" si="0"/>
        <v>648</v>
      </c>
      <c r="I8" s="26">
        <f t="shared" si="0"/>
        <v>864</v>
      </c>
      <c r="J8" s="26">
        <f t="shared" si="0"/>
        <v>936</v>
      </c>
      <c r="K8" s="26">
        <f t="shared" si="0"/>
        <v>1008</v>
      </c>
      <c r="L8" s="26">
        <f t="shared" si="0"/>
        <v>1548</v>
      </c>
      <c r="M8" s="26">
        <f t="shared" si="0"/>
        <v>1728</v>
      </c>
      <c r="N8" s="26">
        <f t="shared" si="0"/>
        <v>1872</v>
      </c>
      <c r="O8" s="55">
        <f>SUM(F8:N8)</f>
        <v>9504</v>
      </c>
    </row>
    <row r="9" spans="2:15" s="7" customFormat="1" x14ac:dyDescent="0.35">
      <c r="B9" s="15" t="s">
        <v>14</v>
      </c>
      <c r="C9" s="18"/>
      <c r="D9" s="18"/>
      <c r="E9" s="18"/>
      <c r="F9" s="17"/>
      <c r="G9" s="17"/>
      <c r="H9" s="17"/>
      <c r="I9" s="17"/>
      <c r="J9" s="17"/>
      <c r="K9" s="17"/>
      <c r="L9" s="17"/>
      <c r="M9" s="17"/>
      <c r="N9" s="17"/>
      <c r="O9" s="56"/>
    </row>
    <row r="10" spans="2:15" s="6" customFormat="1" x14ac:dyDescent="0.35">
      <c r="B10" s="20" t="s">
        <v>17</v>
      </c>
      <c r="C10" s="23"/>
      <c r="D10" s="23"/>
      <c r="E10" s="23"/>
      <c r="F10" s="22">
        <v>39</v>
      </c>
      <c r="G10" s="22">
        <v>39</v>
      </c>
      <c r="H10" s="22">
        <v>39</v>
      </c>
      <c r="I10" s="22">
        <v>39</v>
      </c>
      <c r="J10" s="22">
        <v>39</v>
      </c>
      <c r="K10" s="22">
        <v>39</v>
      </c>
      <c r="L10" s="22">
        <v>39</v>
      </c>
      <c r="M10" s="22">
        <v>39</v>
      </c>
      <c r="N10" s="22">
        <v>39</v>
      </c>
      <c r="O10" s="57"/>
    </row>
    <row r="11" spans="2:15" s="6" customFormat="1" x14ac:dyDescent="0.35">
      <c r="B11" s="20" t="s">
        <v>18</v>
      </c>
      <c r="C11" s="23"/>
      <c r="D11" s="23"/>
      <c r="E11" s="23"/>
      <c r="F11" s="22">
        <v>7</v>
      </c>
      <c r="G11" s="22">
        <v>9</v>
      </c>
      <c r="H11" s="22">
        <v>11</v>
      </c>
      <c r="I11" s="22">
        <v>13</v>
      </c>
      <c r="J11" s="22">
        <v>16</v>
      </c>
      <c r="K11" s="22">
        <v>24</v>
      </c>
      <c r="L11" s="22">
        <v>28</v>
      </c>
      <c r="M11" s="22">
        <v>33</v>
      </c>
      <c r="N11" s="22">
        <v>40</v>
      </c>
      <c r="O11" s="57">
        <f>SUM(F11:N11)</f>
        <v>181</v>
      </c>
    </row>
    <row r="12" spans="2:15" s="7" customFormat="1" ht="16" thickBot="1" x14ac:dyDescent="0.4">
      <c r="B12" s="24" t="s">
        <v>19</v>
      </c>
      <c r="C12" s="27"/>
      <c r="D12" s="27"/>
      <c r="E12" s="27"/>
      <c r="F12" s="26">
        <f>F10*F11</f>
        <v>273</v>
      </c>
      <c r="G12" s="26">
        <f t="shared" ref="G12:N12" si="1">G10*G11</f>
        <v>351</v>
      </c>
      <c r="H12" s="26">
        <f t="shared" si="1"/>
        <v>429</v>
      </c>
      <c r="I12" s="26">
        <f t="shared" si="1"/>
        <v>507</v>
      </c>
      <c r="J12" s="26">
        <f t="shared" si="1"/>
        <v>624</v>
      </c>
      <c r="K12" s="26">
        <f t="shared" si="1"/>
        <v>936</v>
      </c>
      <c r="L12" s="26">
        <f t="shared" si="1"/>
        <v>1092</v>
      </c>
      <c r="M12" s="26">
        <f t="shared" si="1"/>
        <v>1287</v>
      </c>
      <c r="N12" s="26">
        <f t="shared" si="1"/>
        <v>1560</v>
      </c>
      <c r="O12" s="58">
        <f>SUM(F12:N12)</f>
        <v>7059</v>
      </c>
    </row>
    <row r="13" spans="2:15" s="8" customFormat="1" x14ac:dyDescent="0.35">
      <c r="B13" s="28" t="s">
        <v>15</v>
      </c>
      <c r="C13" s="29"/>
      <c r="D13" s="29"/>
      <c r="E13" s="29"/>
      <c r="F13" s="17"/>
      <c r="G13" s="59"/>
      <c r="H13" s="59"/>
      <c r="I13" s="59"/>
      <c r="J13" s="59"/>
      <c r="K13" s="59"/>
      <c r="L13" s="59"/>
      <c r="M13" s="59"/>
      <c r="N13" s="59"/>
      <c r="O13" s="60">
        <f>SUM(C13:N13)</f>
        <v>0</v>
      </c>
    </row>
    <row r="14" spans="2:15" x14ac:dyDescent="0.35">
      <c r="B14" s="20" t="s">
        <v>17</v>
      </c>
      <c r="C14" s="30"/>
      <c r="D14" s="30"/>
      <c r="E14" s="30"/>
      <c r="F14" s="22">
        <v>79</v>
      </c>
      <c r="G14" s="22">
        <v>79</v>
      </c>
      <c r="H14" s="22">
        <v>79</v>
      </c>
      <c r="I14" s="22">
        <v>79</v>
      </c>
      <c r="J14" s="22">
        <v>79</v>
      </c>
      <c r="K14" s="22">
        <v>79</v>
      </c>
      <c r="L14" s="22">
        <v>79</v>
      </c>
      <c r="M14" s="22">
        <v>79</v>
      </c>
      <c r="N14" s="22">
        <v>79</v>
      </c>
      <c r="O14" s="61"/>
    </row>
    <row r="15" spans="2:15" x14ac:dyDescent="0.35">
      <c r="B15" s="20" t="s">
        <v>18</v>
      </c>
      <c r="C15" s="30"/>
      <c r="D15" s="30"/>
      <c r="E15" s="30"/>
      <c r="F15" s="22">
        <v>5</v>
      </c>
      <c r="G15" s="62">
        <v>9</v>
      </c>
      <c r="H15" s="62">
        <v>12</v>
      </c>
      <c r="I15" s="62">
        <v>15</v>
      </c>
      <c r="J15" s="62">
        <v>20</v>
      </c>
      <c r="K15" s="62">
        <v>24</v>
      </c>
      <c r="L15" s="62">
        <v>26</v>
      </c>
      <c r="M15" s="62">
        <v>30</v>
      </c>
      <c r="N15" s="62">
        <v>34</v>
      </c>
      <c r="O15" s="61">
        <f>SUM(F15:N15)</f>
        <v>175</v>
      </c>
    </row>
    <row r="16" spans="2:15" s="8" customFormat="1" ht="16" thickBot="1" x14ac:dyDescent="0.4">
      <c r="B16" s="24" t="s">
        <v>19</v>
      </c>
      <c r="C16" s="31"/>
      <c r="D16" s="31"/>
      <c r="E16" s="31"/>
      <c r="F16" s="26">
        <f>F14*F15</f>
        <v>395</v>
      </c>
      <c r="G16" s="26">
        <f t="shared" ref="G16:N16" si="2">G14*G15</f>
        <v>711</v>
      </c>
      <c r="H16" s="26">
        <f t="shared" si="2"/>
        <v>948</v>
      </c>
      <c r="I16" s="26">
        <f t="shared" si="2"/>
        <v>1185</v>
      </c>
      <c r="J16" s="26">
        <f t="shared" si="2"/>
        <v>1580</v>
      </c>
      <c r="K16" s="26">
        <f t="shared" si="2"/>
        <v>1896</v>
      </c>
      <c r="L16" s="26">
        <f t="shared" si="2"/>
        <v>2054</v>
      </c>
      <c r="M16" s="26">
        <f t="shared" si="2"/>
        <v>2370</v>
      </c>
      <c r="N16" s="26">
        <f t="shared" si="2"/>
        <v>2686</v>
      </c>
      <c r="O16" s="63">
        <f>SUM(F16:N16)</f>
        <v>13825</v>
      </c>
    </row>
    <row r="17" spans="2:24" s="8" customFormat="1" x14ac:dyDescent="0.35">
      <c r="B17" s="28" t="s">
        <v>16</v>
      </c>
      <c r="C17" s="29"/>
      <c r="D17" s="29"/>
      <c r="E17" s="29"/>
      <c r="F17" s="59"/>
      <c r="G17" s="59"/>
      <c r="H17" s="59"/>
      <c r="I17" s="59"/>
      <c r="J17" s="59"/>
      <c r="K17" s="59"/>
      <c r="L17" s="59"/>
      <c r="M17" s="59"/>
      <c r="N17" s="59"/>
      <c r="O17" s="60">
        <f t="shared" ref="O17:O25" si="3">SUM(C17:N17)</f>
        <v>0</v>
      </c>
    </row>
    <row r="18" spans="2:24" x14ac:dyDescent="0.35">
      <c r="B18" s="20" t="s">
        <v>17</v>
      </c>
      <c r="C18" s="30"/>
      <c r="D18" s="30"/>
      <c r="E18" s="30"/>
      <c r="F18" s="62">
        <v>49</v>
      </c>
      <c r="G18" s="62">
        <v>49</v>
      </c>
      <c r="H18" s="62">
        <v>49</v>
      </c>
      <c r="I18" s="62">
        <v>49</v>
      </c>
      <c r="J18" s="62">
        <v>49</v>
      </c>
      <c r="K18" s="62">
        <v>49</v>
      </c>
      <c r="L18" s="62">
        <v>49</v>
      </c>
      <c r="M18" s="62">
        <v>49</v>
      </c>
      <c r="N18" s="62">
        <v>49</v>
      </c>
      <c r="O18" s="61"/>
    </row>
    <row r="19" spans="2:24" x14ac:dyDescent="0.35">
      <c r="B19" s="20" t="s">
        <v>18</v>
      </c>
      <c r="C19" s="30"/>
      <c r="D19" s="30"/>
      <c r="E19" s="30"/>
      <c r="F19" s="62">
        <v>5</v>
      </c>
      <c r="G19" s="62">
        <v>8</v>
      </c>
      <c r="H19" s="62">
        <v>10</v>
      </c>
      <c r="I19" s="62">
        <v>12</v>
      </c>
      <c r="J19" s="62">
        <v>15</v>
      </c>
      <c r="K19" s="62">
        <v>17</v>
      </c>
      <c r="L19" s="62">
        <v>24</v>
      </c>
      <c r="M19" s="62">
        <v>28</v>
      </c>
      <c r="N19" s="62">
        <v>30</v>
      </c>
      <c r="O19" s="61">
        <f>SUM(F19:N19)</f>
        <v>149</v>
      </c>
    </row>
    <row r="20" spans="2:24" s="8" customFormat="1" ht="16" thickBot="1" x14ac:dyDescent="0.4">
      <c r="B20" s="24" t="s">
        <v>19</v>
      </c>
      <c r="C20" s="31"/>
      <c r="D20" s="31"/>
      <c r="E20" s="31"/>
      <c r="F20" s="64">
        <f>F18*F19</f>
        <v>245</v>
      </c>
      <c r="G20" s="64">
        <f t="shared" ref="G20:N20" si="4">G18*G19</f>
        <v>392</v>
      </c>
      <c r="H20" s="64">
        <f t="shared" si="4"/>
        <v>490</v>
      </c>
      <c r="I20" s="64">
        <f t="shared" si="4"/>
        <v>588</v>
      </c>
      <c r="J20" s="64">
        <f t="shared" si="4"/>
        <v>735</v>
      </c>
      <c r="K20" s="64">
        <f t="shared" si="4"/>
        <v>833</v>
      </c>
      <c r="L20" s="64">
        <f t="shared" si="4"/>
        <v>1176</v>
      </c>
      <c r="M20" s="64">
        <f t="shared" si="4"/>
        <v>1372</v>
      </c>
      <c r="N20" s="64">
        <f t="shared" si="4"/>
        <v>1470</v>
      </c>
      <c r="O20" s="63">
        <f>SUM(F20:N20)</f>
        <v>7301</v>
      </c>
    </row>
    <row r="21" spans="2:24" s="8" customFormat="1" ht="16" thickBot="1" x14ac:dyDescent="0.4">
      <c r="B21" s="71" t="s">
        <v>45</v>
      </c>
      <c r="C21" s="72"/>
      <c r="D21" s="72"/>
      <c r="E21" s="72"/>
      <c r="F21" s="73">
        <f>(F7+F11+F15+F19)*3</f>
        <v>84</v>
      </c>
      <c r="G21" s="73">
        <f t="shared" ref="G21:N21" si="5">(G7+G11+G15+G19)*3</f>
        <v>120</v>
      </c>
      <c r="H21" s="73">
        <f t="shared" si="5"/>
        <v>153</v>
      </c>
      <c r="I21" s="73">
        <f t="shared" si="5"/>
        <v>192</v>
      </c>
      <c r="J21" s="73">
        <f t="shared" si="5"/>
        <v>231</v>
      </c>
      <c r="K21" s="73">
        <f t="shared" si="5"/>
        <v>279</v>
      </c>
      <c r="L21" s="73">
        <f t="shared" si="5"/>
        <v>363</v>
      </c>
      <c r="M21" s="73">
        <f t="shared" si="5"/>
        <v>417</v>
      </c>
      <c r="N21" s="73">
        <f t="shared" si="5"/>
        <v>468</v>
      </c>
      <c r="O21" s="74">
        <f>SUM(F21:N21)</f>
        <v>2307</v>
      </c>
    </row>
    <row r="22" spans="2:24" x14ac:dyDescent="0.35">
      <c r="B22" s="32" t="s">
        <v>10</v>
      </c>
      <c r="C22" s="32">
        <v>2500</v>
      </c>
      <c r="D22" s="32"/>
      <c r="E22" s="32"/>
      <c r="F22" s="65"/>
      <c r="G22" s="65"/>
      <c r="H22" s="65"/>
      <c r="I22" s="65"/>
      <c r="J22" s="65"/>
      <c r="K22" s="65"/>
      <c r="L22" s="65"/>
      <c r="M22" s="65"/>
      <c r="N22" s="65"/>
      <c r="O22" s="66">
        <f t="shared" si="3"/>
        <v>2500</v>
      </c>
    </row>
    <row r="23" spans="2:24" x14ac:dyDescent="0.35">
      <c r="B23" s="33" t="s">
        <v>11</v>
      </c>
      <c r="C23" s="33"/>
      <c r="D23" s="33">
        <v>4360</v>
      </c>
      <c r="E23" s="33">
        <v>1800</v>
      </c>
      <c r="F23" s="62">
        <v>1840</v>
      </c>
      <c r="G23" s="62"/>
      <c r="H23" s="62"/>
      <c r="I23" s="62"/>
      <c r="J23" s="62"/>
      <c r="K23" s="62"/>
      <c r="L23" s="62"/>
      <c r="M23" s="62"/>
      <c r="N23" s="62">
        <v>4649</v>
      </c>
      <c r="O23" s="67">
        <f>SUM(C23:N23)</f>
        <v>12649</v>
      </c>
      <c r="X23" s="5"/>
    </row>
    <row r="24" spans="2:24" x14ac:dyDescent="0.35">
      <c r="B24" s="33" t="s">
        <v>47</v>
      </c>
      <c r="C24" s="33">
        <v>9000</v>
      </c>
      <c r="D24" s="10"/>
      <c r="E24" s="33"/>
      <c r="F24" s="62"/>
      <c r="G24" s="62"/>
      <c r="H24" s="62"/>
      <c r="I24" s="62"/>
      <c r="J24" s="62"/>
      <c r="K24" s="62"/>
      <c r="L24" s="62"/>
      <c r="M24" s="62"/>
      <c r="N24" s="62"/>
      <c r="O24" s="67">
        <f t="shared" si="3"/>
        <v>9000</v>
      </c>
    </row>
    <row r="25" spans="2:24" s="2" customFormat="1" x14ac:dyDescent="0.35">
      <c r="B25" s="33" t="s">
        <v>22</v>
      </c>
      <c r="C25" s="34">
        <v>3000</v>
      </c>
      <c r="D25" s="34"/>
      <c r="E25" s="34"/>
      <c r="F25" s="68"/>
      <c r="G25" s="68"/>
      <c r="H25" s="68"/>
      <c r="I25" s="68"/>
      <c r="J25" s="68"/>
      <c r="K25" s="68"/>
      <c r="L25" s="68"/>
      <c r="M25" s="68"/>
      <c r="N25" s="68"/>
      <c r="O25" s="67">
        <f t="shared" si="3"/>
        <v>3000</v>
      </c>
    </row>
    <row r="26" spans="2:24" s="3" customFormat="1" x14ac:dyDescent="0.35">
      <c r="B26" s="35" t="s">
        <v>2</v>
      </c>
      <c r="C26" s="36">
        <f t="shared" ref="C26:N26" si="6">SUM(C8+C12+C16+C21+C22+C23+C24+C25)</f>
        <v>14500</v>
      </c>
      <c r="D26" s="36">
        <f t="shared" si="6"/>
        <v>4360</v>
      </c>
      <c r="E26" s="36">
        <f t="shared" si="6"/>
        <v>1800</v>
      </c>
      <c r="F26" s="36">
        <f t="shared" si="6"/>
        <v>2988</v>
      </c>
      <c r="G26" s="36">
        <f t="shared" si="6"/>
        <v>1686</v>
      </c>
      <c r="H26" s="36">
        <f t="shared" si="6"/>
        <v>2178</v>
      </c>
      <c r="I26" s="36">
        <f t="shared" si="6"/>
        <v>2748</v>
      </c>
      <c r="J26" s="36">
        <f t="shared" si="6"/>
        <v>3371</v>
      </c>
      <c r="K26" s="36">
        <f t="shared" si="6"/>
        <v>4119</v>
      </c>
      <c r="L26" s="36">
        <f t="shared" si="6"/>
        <v>5057</v>
      </c>
      <c r="M26" s="36">
        <f t="shared" si="6"/>
        <v>5802</v>
      </c>
      <c r="N26" s="36">
        <f t="shared" si="6"/>
        <v>11235</v>
      </c>
      <c r="O26" s="69">
        <f>SUM(O8+O12+O16+O20+O21+O22+O23+O24+O25)</f>
        <v>67145</v>
      </c>
    </row>
    <row r="27" spans="2:24" ht="16" thickBot="1" x14ac:dyDescent="0.4"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77"/>
    </row>
    <row r="28" spans="2:24" ht="16" thickBot="1" x14ac:dyDescent="0.4">
      <c r="B28" s="81" t="s">
        <v>3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3"/>
    </row>
    <row r="29" spans="2:24" x14ac:dyDescent="0.35">
      <c r="B29" s="85" t="s">
        <v>9</v>
      </c>
      <c r="C29" s="79">
        <v>44562</v>
      </c>
      <c r="D29" s="79">
        <v>44593</v>
      </c>
      <c r="E29" s="79">
        <v>44621</v>
      </c>
      <c r="F29" s="79">
        <v>44652</v>
      </c>
      <c r="G29" s="79">
        <v>44682</v>
      </c>
      <c r="H29" s="79">
        <v>44713</v>
      </c>
      <c r="I29" s="79">
        <v>44743</v>
      </c>
      <c r="J29" s="79">
        <v>44774</v>
      </c>
      <c r="K29" s="79">
        <v>44805</v>
      </c>
      <c r="L29" s="79">
        <v>44835</v>
      </c>
      <c r="M29" s="79">
        <v>44866</v>
      </c>
      <c r="N29" s="79">
        <v>44896</v>
      </c>
      <c r="O29" s="80" t="s">
        <v>12</v>
      </c>
    </row>
    <row r="30" spans="2:24" x14ac:dyDescent="0.35">
      <c r="B30" s="40" t="s">
        <v>20</v>
      </c>
      <c r="C30" s="41">
        <v>5450</v>
      </c>
      <c r="D30" s="41">
        <v>2250</v>
      </c>
      <c r="E30" s="41">
        <v>2300</v>
      </c>
      <c r="F30" s="41"/>
      <c r="G30" s="41"/>
      <c r="H30" s="41"/>
      <c r="I30" s="41"/>
      <c r="J30" s="41"/>
      <c r="K30" s="41"/>
      <c r="L30" s="41"/>
      <c r="M30" s="41"/>
      <c r="N30" s="41"/>
      <c r="O30" s="41">
        <f>SUM(C30:N30)</f>
        <v>10000</v>
      </c>
    </row>
    <row r="31" spans="2:24" x14ac:dyDescent="0.35">
      <c r="B31" s="40" t="s">
        <v>23</v>
      </c>
      <c r="C31" s="41">
        <v>600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>
        <f>SUM(C31:N31)</f>
        <v>600</v>
      </c>
      <c r="P31" s="5"/>
    </row>
    <row r="32" spans="2:24" x14ac:dyDescent="0.35">
      <c r="B32" s="42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1">
        <f>SUM(C32:N32)</f>
        <v>0</v>
      </c>
    </row>
    <row r="33" spans="2:20" x14ac:dyDescent="0.35">
      <c r="B33" s="78" t="s">
        <v>7</v>
      </c>
      <c r="C33" s="13">
        <v>44562</v>
      </c>
      <c r="D33" s="13">
        <v>44593</v>
      </c>
      <c r="E33" s="13">
        <v>44621</v>
      </c>
      <c r="F33" s="13">
        <v>44652</v>
      </c>
      <c r="G33" s="13">
        <v>44682</v>
      </c>
      <c r="H33" s="13">
        <v>44713</v>
      </c>
      <c r="I33" s="13">
        <v>44743</v>
      </c>
      <c r="J33" s="13">
        <v>44774</v>
      </c>
      <c r="K33" s="13">
        <v>44805</v>
      </c>
      <c r="L33" s="13">
        <v>44835</v>
      </c>
      <c r="M33" s="13">
        <v>44866</v>
      </c>
      <c r="N33" s="13">
        <v>44896</v>
      </c>
      <c r="O33" s="14" t="s">
        <v>12</v>
      </c>
    </row>
    <row r="34" spans="2:20" x14ac:dyDescent="0.35">
      <c r="B34" s="33" t="s">
        <v>42</v>
      </c>
      <c r="C34" s="41"/>
      <c r="D34" s="41"/>
      <c r="E34" s="41"/>
      <c r="F34" s="41"/>
      <c r="G34" s="41"/>
      <c r="H34" s="41"/>
      <c r="I34" s="41">
        <v>724</v>
      </c>
      <c r="J34" s="41">
        <v>724</v>
      </c>
      <c r="K34" s="41">
        <v>724</v>
      </c>
      <c r="L34" s="41">
        <v>724</v>
      </c>
      <c r="M34" s="41">
        <v>724</v>
      </c>
      <c r="N34" s="41">
        <v>724</v>
      </c>
      <c r="O34" s="44">
        <f t="shared" ref="O34:O59" si="7">SUM(C34:N34)</f>
        <v>4344</v>
      </c>
    </row>
    <row r="35" spans="2:20" x14ac:dyDescent="0.35">
      <c r="B35" s="33" t="s">
        <v>43</v>
      </c>
      <c r="C35" s="41"/>
      <c r="D35" s="41"/>
      <c r="E35" s="41"/>
      <c r="F35" s="41"/>
      <c r="G35" s="41"/>
      <c r="H35" s="41"/>
      <c r="I35" s="41"/>
      <c r="J35" s="41">
        <f>238.92+5.79</f>
        <v>244.70999999999998</v>
      </c>
      <c r="K35" s="41">
        <f t="shared" ref="K35:N35" si="8">238.92+5.79</f>
        <v>244.70999999999998</v>
      </c>
      <c r="L35" s="41">
        <f t="shared" si="8"/>
        <v>244.70999999999998</v>
      </c>
      <c r="M35" s="41">
        <f t="shared" si="8"/>
        <v>244.70999999999998</v>
      </c>
      <c r="N35" s="41">
        <f t="shared" si="8"/>
        <v>244.70999999999998</v>
      </c>
      <c r="O35" s="44">
        <f t="shared" si="7"/>
        <v>1223.55</v>
      </c>
      <c r="P35" s="5"/>
    </row>
    <row r="36" spans="2:20" x14ac:dyDescent="0.35">
      <c r="B36" s="33" t="s">
        <v>26</v>
      </c>
      <c r="C36" s="41"/>
      <c r="D36" s="41"/>
      <c r="E36" s="41"/>
      <c r="F36" s="41">
        <v>724</v>
      </c>
      <c r="G36" s="41">
        <v>724</v>
      </c>
      <c r="H36" s="41">
        <v>724</v>
      </c>
      <c r="I36" s="41">
        <v>724</v>
      </c>
      <c r="J36" s="41">
        <v>724</v>
      </c>
      <c r="K36" s="41">
        <v>724</v>
      </c>
      <c r="L36" s="41">
        <v>724</v>
      </c>
      <c r="M36" s="41">
        <v>724</v>
      </c>
      <c r="N36" s="41">
        <v>1000</v>
      </c>
      <c r="O36" s="44">
        <f t="shared" si="7"/>
        <v>6792</v>
      </c>
    </row>
    <row r="37" spans="2:20" x14ac:dyDescent="0.35">
      <c r="B37" s="33" t="s">
        <v>44</v>
      </c>
      <c r="C37" s="41"/>
      <c r="D37" s="41"/>
      <c r="E37" s="41"/>
      <c r="F37" s="41"/>
      <c r="G37" s="41">
        <v>244.71</v>
      </c>
      <c r="H37" s="41">
        <f>J35</f>
        <v>244.70999999999998</v>
      </c>
      <c r="I37" s="41">
        <f t="shared" ref="I37:N37" si="9">K35</f>
        <v>244.70999999999998</v>
      </c>
      <c r="J37" s="41">
        <f t="shared" si="9"/>
        <v>244.70999999999998</v>
      </c>
      <c r="K37" s="41">
        <f t="shared" si="9"/>
        <v>244.70999999999998</v>
      </c>
      <c r="L37" s="41">
        <f t="shared" si="9"/>
        <v>244.70999999999998</v>
      </c>
      <c r="M37" s="41">
        <f t="shared" si="9"/>
        <v>1223.55</v>
      </c>
      <c r="N37" s="41">
        <f t="shared" si="9"/>
        <v>0</v>
      </c>
      <c r="O37" s="44">
        <f t="shared" si="7"/>
        <v>2691.81</v>
      </c>
      <c r="P37" s="5"/>
    </row>
    <row r="38" spans="2:20" x14ac:dyDescent="0.35">
      <c r="B38" s="33" t="s">
        <v>48</v>
      </c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>
        <v>362</v>
      </c>
      <c r="N38" s="41">
        <v>362</v>
      </c>
      <c r="O38" s="44">
        <f t="shared" si="7"/>
        <v>724</v>
      </c>
    </row>
    <row r="39" spans="2:20" x14ac:dyDescent="0.35">
      <c r="B39" s="33" t="s">
        <v>49</v>
      </c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>
        <f>119.46+2.9</f>
        <v>122.36</v>
      </c>
      <c r="O39" s="44">
        <f t="shared" si="7"/>
        <v>122.36</v>
      </c>
      <c r="P39" s="5"/>
    </row>
    <row r="40" spans="2:20" x14ac:dyDescent="0.35">
      <c r="B40" s="33" t="s">
        <v>24</v>
      </c>
      <c r="C40" s="41">
        <v>500</v>
      </c>
      <c r="D40" s="41">
        <v>750</v>
      </c>
      <c r="E40" s="41">
        <v>150</v>
      </c>
      <c r="F40" s="41">
        <v>75</v>
      </c>
      <c r="G40" s="41">
        <v>98</v>
      </c>
      <c r="H40" s="41">
        <v>150</v>
      </c>
      <c r="I40" s="41">
        <v>154</v>
      </c>
      <c r="J40" s="41">
        <v>144</v>
      </c>
      <c r="K40" s="41">
        <v>220</v>
      </c>
      <c r="L40" s="41">
        <v>124</v>
      </c>
      <c r="M40" s="41">
        <v>160</v>
      </c>
      <c r="N40" s="41">
        <v>105</v>
      </c>
      <c r="O40" s="44">
        <f t="shared" si="7"/>
        <v>2630</v>
      </c>
    </row>
    <row r="41" spans="2:20" x14ac:dyDescent="0.35">
      <c r="B41" s="33" t="s">
        <v>25</v>
      </c>
      <c r="C41" s="41">
        <v>150</v>
      </c>
      <c r="D41" s="41">
        <v>100</v>
      </c>
      <c r="E41" s="41">
        <v>250</v>
      </c>
      <c r="F41" s="41">
        <v>40</v>
      </c>
      <c r="G41" s="41">
        <v>45</v>
      </c>
      <c r="H41" s="41">
        <v>50</v>
      </c>
      <c r="I41" s="41">
        <v>55</v>
      </c>
      <c r="J41" s="41">
        <v>40</v>
      </c>
      <c r="K41" s="41">
        <v>35</v>
      </c>
      <c r="L41" s="41">
        <v>40</v>
      </c>
      <c r="M41" s="41">
        <v>65</v>
      </c>
      <c r="N41" s="41">
        <v>45</v>
      </c>
      <c r="O41" s="44">
        <f t="shared" si="7"/>
        <v>915</v>
      </c>
      <c r="P41" s="5"/>
    </row>
    <row r="42" spans="2:20" x14ac:dyDescent="0.35">
      <c r="B42" s="33" t="s">
        <v>27</v>
      </c>
      <c r="C42" s="41"/>
      <c r="D42" s="41">
        <v>250</v>
      </c>
      <c r="E42" s="41"/>
      <c r="F42" s="70">
        <v>33</v>
      </c>
      <c r="G42" s="70">
        <v>41</v>
      </c>
      <c r="H42" s="70">
        <v>58</v>
      </c>
      <c r="I42" s="70">
        <v>68</v>
      </c>
      <c r="J42" s="70">
        <v>72</v>
      </c>
      <c r="K42" s="70">
        <v>85</v>
      </c>
      <c r="L42" s="70">
        <v>92</v>
      </c>
      <c r="M42" s="70">
        <v>94</v>
      </c>
      <c r="N42" s="70">
        <v>96</v>
      </c>
      <c r="O42" s="44">
        <f t="shared" si="7"/>
        <v>889</v>
      </c>
    </row>
    <row r="43" spans="2:20" x14ac:dyDescent="0.35">
      <c r="B43" s="33" t="s">
        <v>29</v>
      </c>
      <c r="C43" s="41"/>
      <c r="D43" s="41"/>
      <c r="E43" s="41"/>
      <c r="F43" s="70">
        <f t="shared" ref="F43:N43" si="10">(F7+F11+F15+F19)*3</f>
        <v>84</v>
      </c>
      <c r="G43" s="70">
        <f t="shared" si="10"/>
        <v>120</v>
      </c>
      <c r="H43" s="70">
        <f t="shared" si="10"/>
        <v>153</v>
      </c>
      <c r="I43" s="70">
        <f t="shared" si="10"/>
        <v>192</v>
      </c>
      <c r="J43" s="70">
        <f t="shared" si="10"/>
        <v>231</v>
      </c>
      <c r="K43" s="70">
        <f t="shared" si="10"/>
        <v>279</v>
      </c>
      <c r="L43" s="70">
        <f t="shared" si="10"/>
        <v>363</v>
      </c>
      <c r="M43" s="70">
        <f t="shared" si="10"/>
        <v>417</v>
      </c>
      <c r="N43" s="70">
        <f t="shared" si="10"/>
        <v>468</v>
      </c>
      <c r="O43" s="44">
        <f t="shared" si="7"/>
        <v>2307</v>
      </c>
    </row>
    <row r="44" spans="2:20" x14ac:dyDescent="0.35">
      <c r="B44" s="78" t="s">
        <v>8</v>
      </c>
      <c r="C44" s="13">
        <v>44562</v>
      </c>
      <c r="D44" s="13">
        <v>44593</v>
      </c>
      <c r="E44" s="13">
        <v>44621</v>
      </c>
      <c r="F44" s="13">
        <v>44652</v>
      </c>
      <c r="G44" s="13">
        <v>44682</v>
      </c>
      <c r="H44" s="13">
        <v>44713</v>
      </c>
      <c r="I44" s="13">
        <v>44743</v>
      </c>
      <c r="J44" s="13">
        <v>44774</v>
      </c>
      <c r="K44" s="13">
        <v>44805</v>
      </c>
      <c r="L44" s="13">
        <v>44835</v>
      </c>
      <c r="M44" s="13">
        <v>44866</v>
      </c>
      <c r="N44" s="13">
        <v>44896</v>
      </c>
      <c r="O44" s="14" t="s">
        <v>12</v>
      </c>
    </row>
    <row r="45" spans="2:20" x14ac:dyDescent="0.35">
      <c r="B45" s="41" t="s">
        <v>21</v>
      </c>
      <c r="C45" s="41">
        <v>1800</v>
      </c>
      <c r="D45" s="41">
        <v>600</v>
      </c>
      <c r="E45" s="41">
        <v>600</v>
      </c>
      <c r="F45" s="41">
        <v>600</v>
      </c>
      <c r="G45" s="41">
        <v>600</v>
      </c>
      <c r="H45" s="41">
        <v>600</v>
      </c>
      <c r="I45" s="41">
        <v>600</v>
      </c>
      <c r="J45" s="41">
        <v>600</v>
      </c>
      <c r="K45" s="41">
        <v>600</v>
      </c>
      <c r="L45" s="41">
        <v>600</v>
      </c>
      <c r="M45" s="41">
        <v>600</v>
      </c>
      <c r="N45" s="41">
        <v>600</v>
      </c>
      <c r="O45" s="45">
        <f t="shared" si="7"/>
        <v>8400</v>
      </c>
      <c r="T45" s="5"/>
    </row>
    <row r="46" spans="2:20" x14ac:dyDescent="0.35">
      <c r="B46" s="41" t="s">
        <v>30</v>
      </c>
      <c r="C46" s="41"/>
      <c r="D46" s="41"/>
      <c r="E46" s="41">
        <v>20</v>
      </c>
      <c r="F46" s="41"/>
      <c r="G46" s="41">
        <v>20</v>
      </c>
      <c r="H46" s="41"/>
      <c r="I46" s="41">
        <v>20</v>
      </c>
      <c r="J46" s="41"/>
      <c r="K46" s="41">
        <v>20</v>
      </c>
      <c r="L46" s="41"/>
      <c r="M46" s="41">
        <v>20</v>
      </c>
      <c r="N46" s="41"/>
      <c r="O46" s="45">
        <f t="shared" si="7"/>
        <v>100</v>
      </c>
      <c r="T46" s="5"/>
    </row>
    <row r="47" spans="2:20" x14ac:dyDescent="0.35">
      <c r="B47" s="41" t="s">
        <v>31</v>
      </c>
      <c r="C47" s="41"/>
      <c r="D47" s="41">
        <v>0</v>
      </c>
      <c r="E47" s="41">
        <v>1500</v>
      </c>
      <c r="F47" s="41">
        <v>32</v>
      </c>
      <c r="G47" s="41">
        <v>30</v>
      </c>
      <c r="H47" s="41">
        <v>24</v>
      </c>
      <c r="I47" s="41">
        <v>21</v>
      </c>
      <c r="J47" s="41">
        <v>34</v>
      </c>
      <c r="K47" s="41">
        <v>35</v>
      </c>
      <c r="L47" s="41">
        <v>125</v>
      </c>
      <c r="M47" s="41">
        <v>39</v>
      </c>
      <c r="N47" s="41">
        <v>65</v>
      </c>
      <c r="O47" s="45">
        <f t="shared" si="7"/>
        <v>1905</v>
      </c>
    </row>
    <row r="48" spans="2:20" x14ac:dyDescent="0.35">
      <c r="B48" s="41" t="s">
        <v>32</v>
      </c>
      <c r="C48" s="41">
        <v>122</v>
      </c>
      <c r="D48" s="41">
        <v>115</v>
      </c>
      <c r="E48" s="41">
        <v>102</v>
      </c>
      <c r="F48" s="41">
        <v>77</v>
      </c>
      <c r="G48" s="41">
        <v>54</v>
      </c>
      <c r="H48" s="41">
        <v>41</v>
      </c>
      <c r="I48" s="41">
        <v>39</v>
      </c>
      <c r="J48" s="41">
        <v>42</v>
      </c>
      <c r="K48" s="41">
        <v>57</v>
      </c>
      <c r="L48" s="41">
        <v>81</v>
      </c>
      <c r="M48" s="41">
        <v>97</v>
      </c>
      <c r="N48" s="41">
        <v>123</v>
      </c>
      <c r="O48" s="45">
        <f t="shared" si="7"/>
        <v>950</v>
      </c>
    </row>
    <row r="49" spans="2:16" x14ac:dyDescent="0.35">
      <c r="B49" s="41" t="s">
        <v>28</v>
      </c>
      <c r="C49" s="41">
        <v>114</v>
      </c>
      <c r="D49" s="41">
        <v>101</v>
      </c>
      <c r="E49" s="41">
        <v>94</v>
      </c>
      <c r="F49" s="41">
        <v>90</v>
      </c>
      <c r="G49" s="41">
        <v>86</v>
      </c>
      <c r="H49" s="41">
        <v>83</v>
      </c>
      <c r="I49" s="41">
        <v>85</v>
      </c>
      <c r="J49" s="41">
        <v>86</v>
      </c>
      <c r="K49" s="41">
        <v>99</v>
      </c>
      <c r="L49" s="41">
        <v>112</v>
      </c>
      <c r="M49" s="41">
        <v>118</v>
      </c>
      <c r="N49" s="41">
        <v>142</v>
      </c>
      <c r="O49" s="45">
        <f t="shared" si="7"/>
        <v>1210</v>
      </c>
    </row>
    <row r="50" spans="2:16" x14ac:dyDescent="0.35">
      <c r="B50" s="41" t="s">
        <v>33</v>
      </c>
      <c r="C50" s="41"/>
      <c r="D50" s="41">
        <v>55</v>
      </c>
      <c r="E50" s="41"/>
      <c r="F50" s="41"/>
      <c r="G50" s="41">
        <v>15</v>
      </c>
      <c r="H50" s="41"/>
      <c r="I50" s="41"/>
      <c r="J50" s="41"/>
      <c r="K50" s="41">
        <v>55</v>
      </c>
      <c r="L50" s="41"/>
      <c r="M50" s="41">
        <v>15</v>
      </c>
      <c r="N50" s="41"/>
      <c r="O50" s="45">
        <f t="shared" si="7"/>
        <v>140</v>
      </c>
    </row>
    <row r="51" spans="2:16" x14ac:dyDescent="0.35">
      <c r="B51" s="41" t="s">
        <v>34</v>
      </c>
      <c r="C51" s="41"/>
      <c r="D51" s="41"/>
      <c r="E51" s="41"/>
      <c r="F51" s="41"/>
      <c r="G51" s="41">
        <v>50</v>
      </c>
      <c r="H51" s="41"/>
      <c r="I51" s="41"/>
      <c r="J51" s="41">
        <v>50</v>
      </c>
      <c r="K51" s="41"/>
      <c r="L51" s="41"/>
      <c r="M51" s="41">
        <v>50</v>
      </c>
      <c r="N51" s="41"/>
      <c r="O51" s="45">
        <f t="shared" si="7"/>
        <v>150</v>
      </c>
    </row>
    <row r="52" spans="2:16" x14ac:dyDescent="0.35">
      <c r="B52" s="41" t="s">
        <v>35</v>
      </c>
      <c r="C52" s="41"/>
      <c r="D52" s="41"/>
      <c r="E52" s="41">
        <v>44</v>
      </c>
      <c r="F52" s="41">
        <v>44</v>
      </c>
      <c r="G52" s="41">
        <v>44</v>
      </c>
      <c r="H52" s="41">
        <v>44</v>
      </c>
      <c r="I52" s="41">
        <v>44</v>
      </c>
      <c r="J52" s="41">
        <v>44</v>
      </c>
      <c r="K52" s="41">
        <v>44</v>
      </c>
      <c r="L52" s="41">
        <v>44</v>
      </c>
      <c r="M52" s="41">
        <v>44</v>
      </c>
      <c r="N52" s="41">
        <v>44</v>
      </c>
      <c r="O52" s="45">
        <f t="shared" si="7"/>
        <v>440</v>
      </c>
    </row>
    <row r="53" spans="2:16" x14ac:dyDescent="0.35">
      <c r="B53" s="41" t="s">
        <v>36</v>
      </c>
      <c r="C53" s="41">
        <v>6</v>
      </c>
      <c r="D53" s="41">
        <v>6</v>
      </c>
      <c r="E53" s="41">
        <v>6</v>
      </c>
      <c r="F53" s="41">
        <v>6</v>
      </c>
      <c r="G53" s="41">
        <v>6</v>
      </c>
      <c r="H53" s="41">
        <v>6</v>
      </c>
      <c r="I53" s="41">
        <v>6</v>
      </c>
      <c r="J53" s="41">
        <v>6</v>
      </c>
      <c r="K53" s="41">
        <v>6</v>
      </c>
      <c r="L53" s="41">
        <v>6</v>
      </c>
      <c r="M53" s="41">
        <v>6</v>
      </c>
      <c r="N53" s="41">
        <v>6</v>
      </c>
      <c r="O53" s="45">
        <f t="shared" si="7"/>
        <v>72</v>
      </c>
    </row>
    <row r="54" spans="2:16" x14ac:dyDescent="0.35">
      <c r="B54" s="41" t="s">
        <v>37</v>
      </c>
      <c r="C54" s="41"/>
      <c r="D54" s="70">
        <v>299</v>
      </c>
      <c r="E54" s="70">
        <v>299</v>
      </c>
      <c r="F54" s="70">
        <v>299</v>
      </c>
      <c r="G54" s="70">
        <v>299</v>
      </c>
      <c r="H54" s="70">
        <v>299</v>
      </c>
      <c r="I54" s="70">
        <v>299</v>
      </c>
      <c r="J54" s="70">
        <v>299</v>
      </c>
      <c r="K54" s="70">
        <v>299</v>
      </c>
      <c r="L54" s="70">
        <v>299</v>
      </c>
      <c r="M54" s="70">
        <v>299</v>
      </c>
      <c r="N54" s="70">
        <v>299</v>
      </c>
      <c r="O54" s="45">
        <f t="shared" si="7"/>
        <v>3289</v>
      </c>
    </row>
    <row r="55" spans="2:16" x14ac:dyDescent="0.35">
      <c r="B55" s="41" t="s">
        <v>38</v>
      </c>
      <c r="C55" s="41"/>
      <c r="D55" s="41"/>
      <c r="E55" s="41"/>
      <c r="F55" s="41"/>
      <c r="G55" s="41">
        <v>100</v>
      </c>
      <c r="H55" s="41">
        <v>100</v>
      </c>
      <c r="I55" s="41">
        <v>100</v>
      </c>
      <c r="J55" s="41">
        <v>100</v>
      </c>
      <c r="K55" s="41">
        <v>100</v>
      </c>
      <c r="L55" s="41">
        <v>100</v>
      </c>
      <c r="M55" s="41">
        <v>100</v>
      </c>
      <c r="N55" s="41">
        <v>100</v>
      </c>
      <c r="O55" s="45">
        <f t="shared" si="7"/>
        <v>800</v>
      </c>
    </row>
    <row r="56" spans="2:16" x14ac:dyDescent="0.35">
      <c r="B56" s="41" t="s">
        <v>39</v>
      </c>
      <c r="C56" s="41">
        <v>200</v>
      </c>
      <c r="D56" s="41"/>
      <c r="E56" s="41"/>
      <c r="F56" s="41"/>
      <c r="G56" s="41"/>
      <c r="H56" s="41"/>
      <c r="I56" s="41">
        <v>100</v>
      </c>
      <c r="J56" s="41"/>
      <c r="K56" s="41"/>
      <c r="L56" s="41"/>
      <c r="M56" s="41"/>
      <c r="N56" s="41"/>
      <c r="O56" s="45">
        <f t="shared" si="7"/>
        <v>300</v>
      </c>
    </row>
    <row r="57" spans="2:16" x14ac:dyDescent="0.35">
      <c r="B57" s="41" t="s">
        <v>40</v>
      </c>
      <c r="C57" s="41">
        <v>30</v>
      </c>
      <c r="D57" s="41">
        <v>30</v>
      </c>
      <c r="E57" s="41">
        <v>30</v>
      </c>
      <c r="F57" s="41">
        <v>30</v>
      </c>
      <c r="G57" s="41">
        <v>30</v>
      </c>
      <c r="H57" s="41">
        <v>30</v>
      </c>
      <c r="I57" s="41">
        <v>30</v>
      </c>
      <c r="J57" s="41">
        <v>30</v>
      </c>
      <c r="K57" s="41">
        <v>30</v>
      </c>
      <c r="L57" s="41">
        <v>30</v>
      </c>
      <c r="M57" s="41">
        <v>30</v>
      </c>
      <c r="N57" s="41">
        <v>30</v>
      </c>
      <c r="O57" s="45">
        <f t="shared" si="7"/>
        <v>360</v>
      </c>
    </row>
    <row r="58" spans="2:16" x14ac:dyDescent="0.35">
      <c r="B58" s="41" t="s">
        <v>46</v>
      </c>
      <c r="C58" s="41"/>
      <c r="D58" s="41"/>
      <c r="E58" s="41"/>
      <c r="F58" s="41"/>
      <c r="G58" s="41"/>
      <c r="H58" s="41"/>
      <c r="I58" s="41">
        <v>100</v>
      </c>
      <c r="J58" s="41"/>
      <c r="K58" s="41"/>
      <c r="L58" s="41"/>
      <c r="M58" s="41"/>
      <c r="N58" s="41"/>
      <c r="O58" s="45">
        <f t="shared" si="7"/>
        <v>100</v>
      </c>
    </row>
    <row r="59" spans="2:16" x14ac:dyDescent="0.35">
      <c r="B59" s="33" t="s">
        <v>41</v>
      </c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5">
        <f t="shared" si="7"/>
        <v>0</v>
      </c>
    </row>
    <row r="60" spans="2:16" s="1" customFormat="1" x14ac:dyDescent="0.35">
      <c r="B60" s="47" t="s">
        <v>5</v>
      </c>
      <c r="C60" s="37">
        <f t="shared" ref="C60:N60" si="11">C30+C31+C34+C35+C36+C37+C38+C39+C40+C41+C42+C43+C45+C46+C47+C48+C49+C50+C51+C52+C53+C55+C54+C56+C57+C58+C59</f>
        <v>8972</v>
      </c>
      <c r="D60" s="37">
        <f t="shared" si="11"/>
        <v>4556</v>
      </c>
      <c r="E60" s="37">
        <f t="shared" si="11"/>
        <v>5395</v>
      </c>
      <c r="F60" s="37">
        <f t="shared" si="11"/>
        <v>2134</v>
      </c>
      <c r="G60" s="37">
        <f t="shared" si="11"/>
        <v>2606.71</v>
      </c>
      <c r="H60" s="37">
        <f t="shared" si="11"/>
        <v>2606.71</v>
      </c>
      <c r="I60" s="37">
        <f t="shared" si="11"/>
        <v>3605.71</v>
      </c>
      <c r="J60" s="37">
        <f t="shared" si="11"/>
        <v>3715.42</v>
      </c>
      <c r="K60" s="37">
        <f t="shared" si="11"/>
        <v>3901.42</v>
      </c>
      <c r="L60" s="37">
        <f t="shared" si="11"/>
        <v>3953.42</v>
      </c>
      <c r="M60" s="37">
        <f t="shared" si="11"/>
        <v>5432.26</v>
      </c>
      <c r="N60" s="37">
        <f t="shared" si="11"/>
        <v>4576.07</v>
      </c>
      <c r="O60" s="37">
        <f>SUM(C60:N60)</f>
        <v>51454.719999999994</v>
      </c>
    </row>
    <row r="61" spans="2:16" x14ac:dyDescent="0.35">
      <c r="B61" s="10" t="s">
        <v>6</v>
      </c>
      <c r="C61" s="48">
        <f t="shared" ref="C61:O61" si="12">C26-C60</f>
        <v>5528</v>
      </c>
      <c r="D61" s="75">
        <f t="shared" si="12"/>
        <v>-196</v>
      </c>
      <c r="E61" s="75">
        <f t="shared" si="12"/>
        <v>-3595</v>
      </c>
      <c r="F61" s="48">
        <f t="shared" si="12"/>
        <v>854</v>
      </c>
      <c r="G61" s="75">
        <f t="shared" si="12"/>
        <v>-920.71</v>
      </c>
      <c r="H61" s="75">
        <f t="shared" si="12"/>
        <v>-428.71000000000004</v>
      </c>
      <c r="I61" s="75">
        <f t="shared" si="12"/>
        <v>-857.71</v>
      </c>
      <c r="J61" s="75">
        <f t="shared" si="12"/>
        <v>-344.42000000000007</v>
      </c>
      <c r="K61" s="76">
        <f t="shared" si="12"/>
        <v>217.57999999999993</v>
      </c>
      <c r="L61" s="48">
        <f t="shared" si="12"/>
        <v>1103.58</v>
      </c>
      <c r="M61" s="48">
        <f t="shared" si="12"/>
        <v>369.73999999999978</v>
      </c>
      <c r="N61" s="48">
        <f t="shared" si="12"/>
        <v>6658.93</v>
      </c>
      <c r="O61" s="37">
        <f t="shared" si="12"/>
        <v>15690.280000000006</v>
      </c>
      <c r="P61" s="5"/>
    </row>
    <row r="62" spans="2:16" s="4" customFormat="1" ht="18.5" x14ac:dyDescent="0.45">
      <c r="B62" s="49" t="s">
        <v>4</v>
      </c>
      <c r="C62" s="50">
        <f>(C26)-C60</f>
        <v>5528</v>
      </c>
      <c r="D62" s="51">
        <f t="shared" ref="D62:N62" si="13">(C62+D26)-D60</f>
        <v>5332</v>
      </c>
      <c r="E62" s="51">
        <f t="shared" si="13"/>
        <v>1737</v>
      </c>
      <c r="F62" s="51">
        <f t="shared" si="13"/>
        <v>2591</v>
      </c>
      <c r="G62" s="51">
        <f t="shared" si="13"/>
        <v>1670.29</v>
      </c>
      <c r="H62" s="51">
        <f t="shared" si="13"/>
        <v>1241.58</v>
      </c>
      <c r="I62" s="51">
        <f t="shared" si="13"/>
        <v>383.86999999999989</v>
      </c>
      <c r="J62" s="51">
        <f t="shared" si="13"/>
        <v>39.449999999999818</v>
      </c>
      <c r="K62" s="51">
        <f t="shared" si="13"/>
        <v>257.02999999999975</v>
      </c>
      <c r="L62" s="51">
        <f t="shared" si="13"/>
        <v>1360.6099999999997</v>
      </c>
      <c r="M62" s="51">
        <f t="shared" si="13"/>
        <v>1730.3499999999995</v>
      </c>
      <c r="N62" s="52">
        <f t="shared" si="13"/>
        <v>8389.2799999999988</v>
      </c>
      <c r="O62" s="53"/>
    </row>
    <row r="63" spans="2:16" x14ac:dyDescent="0.35"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"/>
  <sheetViews>
    <sheetView workbookViewId="0">
      <selection activeCell="B11" sqref="B11"/>
    </sheetView>
  </sheetViews>
  <sheetFormatPr defaultRowHeight="15.5" x14ac:dyDescent="0.35"/>
  <cols>
    <col min="1" max="1" width="29.58203125" customWidth="1"/>
  </cols>
  <sheetData>
    <row r="2" spans="1:14" x14ac:dyDescent="0.35">
      <c r="A2" s="88" t="s">
        <v>3</v>
      </c>
      <c r="B2" s="89">
        <v>44562</v>
      </c>
      <c r="C2" s="89">
        <v>44593</v>
      </c>
      <c r="D2" s="89">
        <v>44621</v>
      </c>
      <c r="E2" s="89">
        <v>44652</v>
      </c>
      <c r="F2" s="89">
        <v>44682</v>
      </c>
      <c r="G2" s="89">
        <v>44713</v>
      </c>
      <c r="H2" s="89">
        <v>44743</v>
      </c>
      <c r="I2" s="89">
        <v>44774</v>
      </c>
      <c r="J2" s="89">
        <v>44805</v>
      </c>
      <c r="K2" s="89">
        <v>44835</v>
      </c>
      <c r="L2" s="89">
        <v>44866</v>
      </c>
      <c r="M2" s="89">
        <v>44896</v>
      </c>
      <c r="N2" s="90">
        <v>2022</v>
      </c>
    </row>
    <row r="3" spans="1:14" x14ac:dyDescent="0.35">
      <c r="A3" s="87" t="s">
        <v>9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</row>
    <row r="4" spans="1:14" x14ac:dyDescent="0.35">
      <c r="A4" s="88" t="s">
        <v>50</v>
      </c>
      <c r="B4" s="87">
        <v>5450</v>
      </c>
      <c r="C4" s="87">
        <v>2250</v>
      </c>
      <c r="D4" s="87">
        <v>2300</v>
      </c>
      <c r="E4" s="87"/>
      <c r="F4" s="87"/>
      <c r="G4" s="87"/>
      <c r="H4" s="87"/>
      <c r="I4" s="87"/>
      <c r="J4" s="87"/>
      <c r="K4" s="87"/>
      <c r="L4" s="87"/>
      <c r="M4" s="87"/>
      <c r="N4" s="87">
        <f>SUM(B4:M4)</f>
        <v>10000</v>
      </c>
    </row>
    <row r="5" spans="1:14" x14ac:dyDescent="0.35">
      <c r="A5" s="88" t="s">
        <v>23</v>
      </c>
      <c r="B5" s="87">
        <v>600</v>
      </c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>
        <v>600</v>
      </c>
    </row>
    <row r="9" spans="1:14" x14ac:dyDescent="0.35">
      <c r="B9" s="86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Eelarve vorm (kassapõhine)</vt:lpstr>
      <vt:lpstr>Sheet1</vt:lpstr>
    </vt:vector>
  </TitlesOfParts>
  <Manager>www.hakkanettevotjaks.ee</Manager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Eelarve vorm (kassapõhine"</dc:title>
  <dc:subject/>
  <dc:creator>Piia</dc:creator>
  <cp:keywords/>
  <dc:description/>
  <cp:lastModifiedBy>Meeli Rannastu</cp:lastModifiedBy>
  <cp:lastPrinted>2021-11-23T20:07:31Z</cp:lastPrinted>
  <dcterms:created xsi:type="dcterms:W3CDTF">2017-10-06T07:46:06Z</dcterms:created>
  <dcterms:modified xsi:type="dcterms:W3CDTF">2021-12-05T15:07:59Z</dcterms:modified>
  <cp:category/>
</cp:coreProperties>
</file>