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bookViews>
    <workbookView xWindow="0" yWindow="0" windowWidth="19200" windowHeight="7050" tabRatio="913" activeTab="1"/>
  </bookViews>
  <sheets>
    <sheet name="Projekti üldandmed" sheetId="14" r:id="rId1"/>
    <sheet name="Projekti tegevus ja ajakava " sheetId="10" r:id="rId2"/>
    <sheet name="Kogu projekti eelarve" sheetId="9" r:id="rId3"/>
    <sheet name="01" sheetId="1" r:id="rId4"/>
    <sheet name="02" sheetId="2" r:id="rId5"/>
    <sheet name="03" sheetId="3" r:id="rId6"/>
    <sheet name="04" sheetId="4" r:id="rId7"/>
    <sheet name="05" sheetId="5" r:id="rId8"/>
    <sheet name="06" sheetId="8" r:id="rId9"/>
    <sheet name="07" sheetId="6" r:id="rId10"/>
    <sheet name="Aruandeperioodil tekkinud IO" sheetId="12" r:id="rId11"/>
    <sheet name="Tulemuste levit. ja rakend. " sheetId="13" r:id="rId12"/>
  </sheets>
  <definedNames/>
  <calcPr calcId="162913"/>
  <extLst/>
</workbook>
</file>

<file path=xl/sharedStrings.xml><?xml version="1.0" encoding="utf-8"?>
<sst xmlns="http://schemas.openxmlformats.org/spreadsheetml/2006/main" count="1674" uniqueCount="277">
  <si>
    <t>UURINGU EELARVE</t>
  </si>
  <si>
    <t>Personalikulud:</t>
  </si>
  <si>
    <t>1.</t>
  </si>
  <si>
    <t>2.</t>
  </si>
  <si>
    <t>Muud kulud:</t>
  </si>
  <si>
    <t>Lähetused: majutuskulud, sõidukulud, päevarahad</t>
  </si>
  <si>
    <t>Aparatuur ja/või seadmete kulu</t>
  </si>
  <si>
    <t>Alltöövõtt</t>
  </si>
  <si>
    <t>3.</t>
  </si>
  <si>
    <t>Kaudsed kulud:</t>
  </si>
  <si>
    <t>1.1.</t>
  </si>
  <si>
    <t>2.1.</t>
  </si>
  <si>
    <t>2.2.</t>
  </si>
  <si>
    <t>2.3.</t>
  </si>
  <si>
    <t>2.4.</t>
  </si>
  <si>
    <t>2.5.</t>
  </si>
  <si>
    <t>4.</t>
  </si>
  <si>
    <t>Käibemaks</t>
  </si>
  <si>
    <t>5.</t>
  </si>
  <si>
    <t>Kulud kokku:</t>
  </si>
  <si>
    <t>1 kvartal</t>
  </si>
  <si>
    <t>2 kvartal</t>
  </si>
  <si>
    <t>3 kvartal</t>
  </si>
  <si>
    <t>4 kvartal</t>
  </si>
  <si>
    <t>Kululiik</t>
  </si>
  <si>
    <t>1 projektiaasta</t>
  </si>
  <si>
    <t>2 projektiaasta</t>
  </si>
  <si>
    <t>3 projektiaasta</t>
  </si>
  <si>
    <t>Ürituste korraldamine ja teavituskulud</t>
  </si>
  <si>
    <t>III qr</t>
  </si>
  <si>
    <t>IV qr</t>
  </si>
  <si>
    <t>I qr</t>
  </si>
  <si>
    <t>II qr</t>
  </si>
  <si>
    <t>X</t>
  </si>
  <si>
    <t>Tegevuse sisu kirjeldus (mida on aruandeperioodi jooksul tehtud</t>
  </si>
  <si>
    <t>Erinevused planeeritust, probleemid</t>
  </si>
  <si>
    <t>Uuringuettepaneku pealkiri</t>
  </si>
  <si>
    <t>Akronüüm</t>
  </si>
  <si>
    <t>Konsortsiumi juht</t>
  </si>
  <si>
    <t>Juhtiv asutus</t>
  </si>
  <si>
    <t>Tartu Ülikool</t>
  </si>
  <si>
    <t>Uuringus osalevad töörühmad</t>
  </si>
  <si>
    <t>Aruande esitamise tähtaeg</t>
  </si>
  <si>
    <t>Juhul kui aruanne ei ole esitatud tähtaegselt, siis põhjendused aruande esitamise hilinemise kohta (täita vajadusel)</t>
  </si>
  <si>
    <t>Eelarve kasutamine kokku (kasutatud eelarve projekti algusest kokku)</t>
  </si>
  <si>
    <r>
      <t>1.</t>
    </r>
    <r>
      <rPr>
        <b/>
        <sz val="7"/>
        <color theme="1"/>
        <rFont val="Times New Roman"/>
        <family val="1"/>
      </rPr>
      <t xml:space="preserve">     </t>
    </r>
    <r>
      <rPr>
        <b/>
        <sz val="9"/>
        <color theme="1"/>
        <rFont val="Calibri Light"/>
        <family val="2"/>
      </rPr>
      <t>Üldandmed</t>
    </r>
  </si>
  <si>
    <r>
      <t>Aruande perioodi lõpukuupäev</t>
    </r>
    <r>
      <rPr>
        <sz val="11"/>
        <color theme="1"/>
        <rFont val="Calibri Light"/>
        <family val="2"/>
      </rPr>
      <t xml:space="preserve"> </t>
    </r>
  </si>
  <si>
    <t>Aruandeperioodi jooksul publitseeritud materjalid, millega kaasneb IO; märkida ka taotlused (nt patenditaotlused)</t>
  </si>
  <si>
    <t xml:space="preserve">ETISe klassifikaatorid: 1. – 3.  Võib märkida ka valminud ja avaldamiseks saadetud käsikirjad. </t>
  </si>
  <si>
    <t>Aruandeperioodi jooksul tekkinud tööstusomand, sh patendid, andmekogud jm</t>
  </si>
  <si>
    <t>Üritused, kohtumised ning tulemuste levitamine, mis pole loetletud punktis 4.1 publitseeritud materjalide all (nt raadiosaated, intervjuud ajalehes jms); nt Raadiosaade „TA viimased arengud“, Kuku raadios, kuupäev ja aasta, kui võimalik siis link järelkuulatavale saatele; kohtumine huvigruppidega vahetulemuste aruteluks, kuupäev ja aasta; populaarteadusliku voldiku publitseerimine jne. Võib märkida ka valminud ja avaldamiseks saadetud käsikirjad.</t>
  </si>
  <si>
    <r>
      <rPr>
        <sz val="7"/>
        <color theme="1"/>
        <rFont val="Times New Roman"/>
        <family val="1"/>
      </rPr>
      <t xml:space="preserve">  </t>
    </r>
    <r>
      <rPr>
        <b/>
        <sz val="9"/>
        <color theme="1"/>
        <rFont val="Calibri Light"/>
        <family val="2"/>
      </rPr>
      <t>Uurimistulemuste levitamine ja rakendamine aruandeperioodi jooksul</t>
    </r>
  </si>
  <si>
    <t xml:space="preserve">Üldkulu </t>
  </si>
  <si>
    <t>3.1.</t>
  </si>
  <si>
    <t>Tegevuse sisu kirjeldus (mida on plaanis järgmise aruandeperioodi jooksul teha</t>
  </si>
  <si>
    <t>Aruandeperioodil tehtud tööd, nende seos projekti eesmärkidega. Kui erinevus tööplaaniga, siis  selgitus erinevuse tekkimise kohta. Probleemid.</t>
  </si>
  <si>
    <t>Muud kulud</t>
  </si>
  <si>
    <t>Kokku:</t>
  </si>
  <si>
    <t>KOKKU</t>
  </si>
  <si>
    <t>SEALHULGAS:</t>
  </si>
  <si>
    <t>Kokku</t>
  </si>
  <si>
    <t>Sh. TÜ</t>
  </si>
  <si>
    <t>RÄNDESÕLTUVUS JA LÕIMUMISE VÄLJAKUTSED EESTI RIIGILE, TÖÖANDJATELE, KOGUKONDADELE JA HARIDUSELE</t>
  </si>
  <si>
    <t>RITA-RÄNNE</t>
  </si>
  <si>
    <t>Tiit Tammaru</t>
  </si>
  <si>
    <t>RITA1/01-03-03 Eesti Rakendusuuringute Keskus CentAR OÜ;</t>
  </si>
  <si>
    <t>RITA1/01-03-04 Tallinna Ülikool;</t>
  </si>
  <si>
    <t>RITA1/01-03-08 OÜ Positium LBS;</t>
  </si>
  <si>
    <t>RITA1/01-03-09 SA Poliitikauuringute Keskus Praxis;</t>
  </si>
  <si>
    <t>RITA1/01-03-11 Tartu Ülikool, Loodus- ja täppisteaduste valdkond, Ökoloogia ja maateaduste instituut</t>
  </si>
  <si>
    <t xml:space="preserve">TP 1:  Juhtimine </t>
  </si>
  <si>
    <t>Tegevused</t>
  </si>
  <si>
    <t>Partnerid, kes sellega tegelevad</t>
  </si>
  <si>
    <t xml:space="preserve">TP 2:  Ränne ja tööturg </t>
  </si>
  <si>
    <t>TÜ</t>
  </si>
  <si>
    <t xml:space="preserve">TP 3:  Rände tulu-kulu mudel  </t>
  </si>
  <si>
    <t>TP 4:  Kultuuriline mitmekesisus</t>
  </si>
  <si>
    <t>TP 5: Kogukondade lõimimine</t>
  </si>
  <si>
    <t xml:space="preserve">TP 6:  Eesti keele õpe Mitmekultuurilise kooli mudelid </t>
  </si>
  <si>
    <t xml:space="preserve">TP 7:  Mitmekultuurilise kooli mudelid </t>
  </si>
  <si>
    <t>Tööpakett 1 - juhtimine</t>
  </si>
  <si>
    <t>TP 5 Kogukondade lõimimine</t>
  </si>
  <si>
    <t>TP 6 Eesti keele õpe</t>
  </si>
  <si>
    <t>TP7 Mitmekultuurilise kooli mudelid</t>
  </si>
  <si>
    <t>TLÜ</t>
  </si>
  <si>
    <t>Praxis</t>
  </si>
  <si>
    <t>CENTAR</t>
  </si>
  <si>
    <t>PRAXIS</t>
  </si>
  <si>
    <t>Sh. TLÜ</t>
  </si>
  <si>
    <t>Sh. PRAXIS</t>
  </si>
  <si>
    <t>Sh. CENTAR</t>
  </si>
  <si>
    <t xml:space="preserve">Projekti tegevused </t>
  </si>
  <si>
    <t>Globaalsete trendide kirjeldamine, taustategurid, mis mõjutavad tööturu ja rände arenguid</t>
  </si>
  <si>
    <t>Erinevate stsenaariumite väljatöötamine</t>
  </si>
  <si>
    <t>Praxis, TLÜ</t>
  </si>
  <si>
    <t>TÜ, TLÜ, Praxis</t>
  </si>
  <si>
    <t>Suhtlemine partneritega ja ministeeriumitega, infovahetus</t>
  </si>
  <si>
    <t>Koosolekute korraldamine</t>
  </si>
  <si>
    <t>CentAR</t>
  </si>
  <si>
    <t>x</t>
  </si>
  <si>
    <t>Noorsootöö jm Eesti heade asjakohaste ettevõtmiste analüüs (koostöös sotsiaaltöö magistrantidega)</t>
  </si>
  <si>
    <t>Töövahendid MK õppe arendamiseks koolis</t>
  </si>
  <si>
    <t>Projekti kommunikatsioon, koduleht, infovoog</t>
  </si>
  <si>
    <t>Rahvusvahelise kogemuse süntees Eestis jaoks</t>
  </si>
  <si>
    <t>Kontseptuaalne raamistik teistele tööpakettidele</t>
  </si>
  <si>
    <t>Praktilised töövahendid mitmeperspektiivse ajalooõpetuse jaoks</t>
  </si>
  <si>
    <t>Rändekalkulaator</t>
  </si>
  <si>
    <t>Positium</t>
  </si>
  <si>
    <t>Sekkumisjuhend radikaliseerumise ohu märkamiseks</t>
  </si>
  <si>
    <t>Marginaliseerumise seiremehhanism</t>
  </si>
  <si>
    <t>Dr. Magnus Piirits</t>
  </si>
  <si>
    <t>Dr. Kristi Anniste</t>
  </si>
  <si>
    <t>Doktorant Margus Tiru</t>
  </si>
  <si>
    <t>Prof. Rein Raud</t>
  </si>
  <si>
    <t>Prof. Martin Ehala</t>
  </si>
  <si>
    <t>Prof. Marek Tamm</t>
  </si>
  <si>
    <t>Dr. Helina Maasing</t>
  </si>
  <si>
    <t>Doktorant Merle Linno, Doktorant Dagmar Narusson</t>
  </si>
  <si>
    <t>Prof. Birute Klaas-Lang</t>
  </si>
  <si>
    <t>Eesti keele õpiteede väljatöötamine erinevatele sisserändajate rühmadele</t>
  </si>
  <si>
    <t>Keeleõppe mudelid erinevatele vanuserühmadele</t>
  </si>
  <si>
    <t>Väljatöötatud mudelite test projekti pilootkoolides</t>
  </si>
  <si>
    <t>Metoodika eesti keele õpetamiseks täiskasvanutele</t>
  </si>
  <si>
    <t>Juhendmaterjalid õpetajatele kakskeelsete laste õpetamiseks</t>
  </si>
  <si>
    <t>Eripedagoogide õppekavad analüüsitud ja muutmisettepanekud tehtud</t>
  </si>
  <si>
    <t>Mitmekultuurilise (MK) õppe rahvusvaheline kogemus koondatud</t>
  </si>
  <si>
    <t xml:space="preserve">Rändepoliitika analüüs </t>
  </si>
  <si>
    <t>Tegevus algab 2019 III kv</t>
  </si>
  <si>
    <t>Pilootkogukondade uuring (koolide ümber tegutsevate kogukondade määratlus, kontaktide loomine, intervjuud, fookusgrupid võtmeisikutega)</t>
  </si>
  <si>
    <t>Kogukonna teenuste kaardistus (rahvusvaheline kogemus Rootsi, Soome, Saksamaa, Läti, Hollandi näitel, sh intervjuud, vaatlusreisid lähinaabrite juurde)</t>
  </si>
  <si>
    <t>Tööturu analüüs (Eesti tööturu ülevaade,  tänane seis ning lähituleviku arengud)</t>
  </si>
  <si>
    <t>Rahvastiku prognoos</t>
  </si>
  <si>
    <t>Rände analüüs (Eesti tänase rändeolukorra kirjeldus)</t>
  </si>
  <si>
    <t>Sekkumismehhanismid ühtse Eesti kooli arendamiseks</t>
  </si>
  <si>
    <t xml:space="preserve">Terviklik lõimitud kooli ja kogukonna mudel </t>
  </si>
  <si>
    <t>Eestile sobiv MK kooli mudel välja töötatud</t>
  </si>
  <si>
    <t>Prof. Tiit Tammaru, Prof. Raul Eamets, MSc Annika Väiko</t>
  </si>
  <si>
    <t>Tegevused on ajakavas</t>
  </si>
  <si>
    <t>Sh. POSITIUM</t>
  </si>
  <si>
    <t>Dr. Magnus Piirits,  Prof. Allan Puur</t>
  </si>
  <si>
    <t>Dr. Janno Järve, Dr. Epp Kallaste</t>
  </si>
  <si>
    <t>CentAR / Praxis</t>
  </si>
  <si>
    <t>Dr. Janno Järve, Dr. Sten Anspal, Marko Sõmer, Laura Kivi,  Magnus Piirits</t>
  </si>
  <si>
    <t>Ühiktulude ja ühikkulude kaardistus ja andmekogumine rändeliikide lõikes</t>
  </si>
  <si>
    <t>Soome ja Eesti rahvastiku registrite andmete harmoniseerimine</t>
  </si>
  <si>
    <t>Eesti jaoks kohandatud tulude kulude hinnangud</t>
  </si>
  <si>
    <t>Soome küsitlus (tagasiränne)</t>
  </si>
  <si>
    <t>Hargmaisuse analüüs</t>
  </si>
  <si>
    <t>Tulu-kulumudeli arhitektuur</t>
  </si>
  <si>
    <t>Rände tulu-kulu mudel</t>
  </si>
  <si>
    <t>Tulu-kulu mudeli dokumentatsioon, tulemuste raport</t>
  </si>
  <si>
    <t>Töö multikultuursuse teemalise erialakirjandusega</t>
  </si>
  <si>
    <t>Töö identiteedi teemalise erialakirjandusega</t>
  </si>
  <si>
    <t>Töö ajaloo teemalise erialakirjandusega</t>
  </si>
  <si>
    <t>Üle-Eestiliste projektide (Töötukassa, J.Mihkelsoni Keskus jms) kaardistus ja analüüs</t>
  </si>
  <si>
    <t>Marginaliseerumise ja radikaliseerumise teoreetilise ülevaate koostamine ja piiride määratlemine</t>
  </si>
  <si>
    <t>Sisendandmed erinevateks arengustsenaariumiteks (kvalifikatsiooni, soo ja vanusegruppide lõikes)</t>
  </si>
  <si>
    <t>Kogukonna teenuste kaardistus (Eestis)</t>
  </si>
  <si>
    <t>Aruandeperioodi kulud</t>
  </si>
  <si>
    <t>Tulemused tegevuse lõppeesmärgi suhtes (nt 50% planeeritud töödest tehtud)</t>
  </si>
  <si>
    <t>Prof. Raul Eamets</t>
  </si>
  <si>
    <t>Prof Raul Eamets, Dr. Magnus Piirits,  Prof. Tiit Tammaru,  Prof. Allan Puur, Dr. Kristi Anniste</t>
  </si>
  <si>
    <t>Sisserändajate lõimumisrajad (riigikeele õpiteed) Soome kogemuse näitel</t>
  </si>
  <si>
    <t>Dr Merit Hallap, Dr Marika Padrik</t>
  </si>
  <si>
    <t>Prof. Tiit Tammaru, Prof Jaan Masso</t>
  </si>
  <si>
    <t>Projekti juhtimisstruktuuri väljatöötamine ja korraldamine</t>
  </si>
  <si>
    <t>Tegevus jätkub, juhtimisstruktuuri tööd korraldatakse jooksvalt.</t>
  </si>
  <si>
    <t>Tegevus algab 2020 I kv.</t>
  </si>
  <si>
    <t>Tegevus on ajakavas</t>
  </si>
  <si>
    <t>Üle-Eestiliste projektide tegevuse analüüs on plaanis üle vaadata projekti lõpus (2020), eesmärgiga saada ülevaade vahpeal toimunud muutustest.</t>
  </si>
  <si>
    <t xml:space="preserve">Tegevused on ajakavas </t>
  </si>
  <si>
    <t>Doktorant Anastasya Sinitsina, Kristi Anniste</t>
  </si>
  <si>
    <t>Prof Tiit Tammaru, Prof Raul Eamets, Dr. Anneli Kährik</t>
  </si>
  <si>
    <t>Dr. Kristiina Praakli, Dr. Birute Klaas-Lang, Dr. Marika Padrik, Dr Merit Hallap, Dr. Mare Kitsnik</t>
  </si>
  <si>
    <t>Prof. Birute Klaas-Lang, Dr Kristiina Praakli</t>
  </si>
  <si>
    <t>Arhidektuuri täiendatakse jooksvalt mudeli andmetega populeerimise käigus</t>
  </si>
  <si>
    <t>Projekti arengu suunamine</t>
  </si>
  <si>
    <t>Tulemused aruandeperioodil, kui võimalik, siis kvantifitseeritult ( nt 50% planeeritud töödest tehtud)</t>
  </si>
  <si>
    <t>Aruande perioodi alguskuupäev</t>
  </si>
  <si>
    <t xml:space="preserve">Eesti keele õpiteede kirjeldamine täiskasvanuõppes ning ülevaate loomine praegustest õppevõimalustest. Tänane olukord ja probleemid on kaardistatud. </t>
  </si>
  <si>
    <t xml:space="preserve"> Doktorant Sander Salvet</t>
  </si>
  <si>
    <t>Dr. Marko Uibu, doktorant Dagmar Narusson, Marion Tamberg</t>
  </si>
  <si>
    <t>Tegevus on lõppenud.</t>
  </si>
  <si>
    <t>Tegevus on lõppenud, ent plaanis on seminar valminud aruande põhjal.</t>
  </si>
  <si>
    <t>Koostati erialakirjanduse ja ühisarutelude põhjal kirjalik aruanne mitmekultursuse võimalustest ja väljakutsetest Eestis (koostaja Rein Raud).</t>
  </si>
  <si>
    <t>Tegevus on lõppenud</t>
  </si>
  <si>
    <t>Sisuline töö on lõppenud.</t>
  </si>
  <si>
    <t>Prof Raul Eamets, Dr. Magnus Piirits,  Prof. Tiit Tammaru,  Prof. Allan Puur, Dr. Luule Sakkeus, Dr. Martin Klesment, Dr. Kristi Anniste</t>
  </si>
  <si>
    <t>Põhitäitjad I kv (Eesnimi Perenimi, kraad)</t>
  </si>
  <si>
    <t>Tegelik</t>
  </si>
  <si>
    <t>Lõpetatud rahvastikurühmade kohta koostatud prognooside kogurahvastikku hõlmavaks tervikuks integreerimine.</t>
  </si>
  <si>
    <t>Andmekogumine koolides on lõpetatud. Eripedagoogika õppekavade analüüs on lõpetatud (valmis teemakokkuvõte).</t>
  </si>
  <si>
    <t>Tegevus on mõnevõrra ajakavast maas</t>
  </si>
  <si>
    <t xml:space="preserve">Tulu-kulumudeli arhidektuuri sellel kvartalil ei täiendatud, korrektuure tehakse mudeli andmetega populeerimise käigus. </t>
  </si>
  <si>
    <t>Erinevusi ega probleeme ei olnud.</t>
  </si>
  <si>
    <t>Tegevus on lõppenud. Peeti seminar koos partnerkoolide esindajatega, kus testiti välja töötatud kontseptuaalseid lahendusi.</t>
  </si>
  <si>
    <t>Tegevs on lõppenud</t>
  </si>
  <si>
    <t>Tegevus on lõppenud. Koostatud on ülevaade uuematest arengutest ja teooriatest mitmeperspektiivse ajalooõppe valdkonnas, mille põhjal hakatakse jägmises tööetapis valmistama praktilisi töövahendeid mitmeperspektiivse ajalooõpetuse jaoks Eesti koolidele.</t>
  </si>
  <si>
    <t>Tegevus on lõpenud. Lõpetati töö erialakirjanduse analüüsimisel  mitmekultuurilisuse ja lõimumispoliitika valdkonnas, et sünteesida rahvusvahelist kogemust Eesti jaoks. Sünteesi põhjal valmisid kirjalikud raportid.</t>
  </si>
  <si>
    <t>Suuremaid erinevusi ega probleeme ei olnud. Loobuti esialgu kavandatud rahvusvahelise seminari korraldamisest; selle asemel osaleti kahel rahvusvahelisel integratsioonikonverentsil Tallinnas, kus tutvustati uurimistöö tulemusi.</t>
  </si>
  <si>
    <t>Arendati ja testiti kontseptuaalset raamistikku mitmekultuurilisuse ja mitmikideniteedi analüüsiks Eesti kontekstis, sh seminaris partnerkoolide esindajatega. Koostöös kultuuriministeeriumiga toimusid arutelud väljatöötatud kontseptuaalse raamistiku kasutamiseks uues Eesti integratsioonikavas.</t>
  </si>
  <si>
    <t>Erinevusi ega probleeme ei olnud. Tegevus on lõppenud.</t>
  </si>
  <si>
    <t>Tegevus on lõpetatud. Projekti lõpus täiendatakse ülevaadet 2019 ja 2020 toimunud lõimumise projektide ülevaatega.</t>
  </si>
  <si>
    <t>Tegevus on lõpetatud. Projekti vältel täiendatakse ülevaadet tuginedes 2019 ja 2020 allikatele.</t>
  </si>
  <si>
    <t>Lisatud tulp 2018 IV kv täpse kulu kohta</t>
  </si>
  <si>
    <t>ESIALGNE II kv</t>
  </si>
  <si>
    <t>TEGELIK II kv</t>
  </si>
  <si>
    <t>III kv</t>
  </si>
  <si>
    <t>II kvartal</t>
  </si>
  <si>
    <t>Töötajate töötasud koos kõigige riiklike maksudega, maksetega ja seadusest tulenevate hüvitistega</t>
  </si>
  <si>
    <t xml:space="preserve">Projekti arengu suunamine igapäevase suhtluse kaudu, RITA-ränne üldlisti ja RITA-ränne juhtkomisjoni listide haldamine. Sõlmiti ja kooskõlastati projektiga seotud töölepinguid, toimus 2019 II kvartali jooksva eelarve jaotamine ja info edastamine töörühmadele, II kvartali aruande koostamine. </t>
  </si>
  <si>
    <t>Projekti administreerimine, sisueesmärkide järgimise jälgimine, 2019 III kvartali aruande koostamine.</t>
  </si>
  <si>
    <t>II kvartali tegevuste planeerimise ja korraldamise jaoks vajalik juhtide vaheline suhtlus ja selle koordineerimine. Juhtimisstruktuuri koostöö soodustamine.</t>
  </si>
  <si>
    <t>Infovahetus jätkub, arutelud 2019 III kvartali tööpakettide tegevuste teemal.</t>
  </si>
  <si>
    <t xml:space="preserve">Jätkub uue info lisamine koduleheküljele ning 2019 III kvartali tegevuste info edastamine. </t>
  </si>
  <si>
    <t xml:space="preserve">Projekti tööpakettide infovahetuse ja koordineerimiseks vajalike koosolekute korraldamine. Aruande perioodil oli olulisim RITA-Ränne kohtumine ministeeriumite esindajatega 10.06  ja ühine projekti sisuline arutelu. </t>
  </si>
  <si>
    <t xml:space="preserve">Koosolekute korraldamine jätkub,toimub  2019 III kv vahearuande koosolek. </t>
  </si>
  <si>
    <t xml:space="preserve">Projekti kodulehele on lisatud teemakokkuvõtted ning info partneritele (https://ranne.ut.ee/), samuti toimus info jooksev täiendamine ja uuendamine. II kvartali olulisteks suhtlusteemadeks oli projekti seniste tulemuste edastamine ministeeriumitele ja töörühmade omavaheline sisuline koostöö. </t>
  </si>
  <si>
    <t>Töö ei ole planeeritud II kv-sse</t>
  </si>
  <si>
    <t xml:space="preserve">Sisuline töö on lõppenud. Toimus materjalide sidumine TP6 ja TP7-ga. </t>
  </si>
  <si>
    <t>Esmaste kokkuvõtete tegemine välitudengiteb küsitlusest, tulemuste esitamine TÜ õppeosakonnale. Ettevalmistused selleks, et sarnane küsitlus läbi viia ka Tallinn kõrgkoolides. Soome küsitluse andmete puhastamine ja esmane analüüs.</t>
  </si>
  <si>
    <t>Töö ei ole planeeritud II kv-sse.</t>
  </si>
  <si>
    <t>Prof. Margus Pedaste
Prof. Äli Leijen
Laura Kirss, MA
Maie Soll</t>
  </si>
  <si>
    <t>Valminud  on teemakokkuvõted Soome ja Läti õppereisidest ning Euroopa Koolist.</t>
  </si>
  <si>
    <t xml:space="preserve">Mitmekeelse kooli tulemuslikkuse tegurite teadusartikli koostamine on mõnevõrra ajakavast maas. </t>
  </si>
  <si>
    <t xml:space="preserve">Jätkub töö teadusartikliga mitmekeelse kooli tulemuslikkuse teguritest. </t>
  </si>
  <si>
    <t xml:space="preserve">Prof. Margus Pedaste 
Prof. Äli Leijen
Laura Kirss, MA
Sandra Järv
</t>
  </si>
  <si>
    <t>Kestab andmeanalüüs koolidest kogutud andmetega.</t>
  </si>
  <si>
    <t xml:space="preserve">Andmeanalüüsi maht on esialgsest mahukamaks osutunud. </t>
  </si>
  <si>
    <t xml:space="preserve">Andmeanalüüs jätkub. </t>
  </si>
  <si>
    <t xml:space="preserve">03.06 toimus lõimumise tööpakettide ühine arutelu, millistes koolides milliseid sekkumisi võiks katsetada. Lepiti kokku, et koolidele esitatakse sekkumiste täpsem  "menüü" augusti keskpaigas. Seejärel valivad koolid välja, milliseid täpsemaid sekkumisi on nad nõus piloteerima.  </t>
  </si>
  <si>
    <t>Jätkub töö sekkumismehhanismide sisulise ettevalmistamisega.</t>
  </si>
  <si>
    <t>Töövahendite väljatöötamine on alanud.</t>
  </si>
  <si>
    <t>Jätkub töö töövahendite sisulise ettevalmistamisega.</t>
  </si>
  <si>
    <t>30.04 on toimus kogukonna tööpaketi seminar Tartus ja 07.05 eesti keele õppe tööpaketi seminar Narvas.
03.06 lõimumise tööpakettide ühine arutelu koolides katsetamisele tulevate sekkumiste väljaselgitamiseks ning kokkuleppimiseks.</t>
  </si>
  <si>
    <t>Jätkub aktiivne infovahetus teiste TP-dega ning konsultatsioonid koolides toimuvate sekkumiste teemal.</t>
  </si>
  <si>
    <t xml:space="preserve">Online kogukondade uuring jätkus. Perioodi jooksul toimus online diskursuse andmestiku täiendamine meelestatuse analüüsi jaoks (online lehekülgede tüüpide järgi); masinõppe meetodi võrdlemine meelestatuse (sentiment) analüüsi jaoks. </t>
  </si>
  <si>
    <t>Online-kogukondade uuringu esialgse tulemused koostatakse III. kv lõpus.</t>
  </si>
  <si>
    <t>Doktorant Dagmar Narusson,  dr Marko Uibu, magistrant Kelli Ilisson</t>
  </si>
  <si>
    <t xml:space="preserve">Välispraktikate kaardistamiseks koguti juurde infot 25.-26.06.2019 toimunud CRISCO võrgustiku kohtumisel Brüsselis, 22.05.2019 viidi läbi kogukonna heade lõimumispraktikate seminar Bassano del Grappa eksperdi ja Tartu LV ekspertidega koostöös. Koostati ettekanne kultuuriasutuste teenusedisaini koolitus- ja mentorprogrammi lõppseminarile eesmärgida anda ülevaade heade lõimumispraktikate tunnustusest. ÜTI tudeng Laura Tiitus koostab bakalaureusetöö Soome, Norra, Taani heade praktikate teemal. 30.aprilli toimub RITA-rände projekti lõimumise tööpakettide seminar koolidele, mille sel korral viis läbi kogukondade lõimumise TP ja tutvustati kõiki TP5 töölõike ning viidi läbi elavad arutelud kooli-kogukondade lõimumise teemal. </t>
  </si>
  <si>
    <t>2019 III kvartalis on plaanis täiendada välispraktikate ülevaadet ning lisada ülevaade heade praktikate läbivatest põhimõtetest.</t>
  </si>
  <si>
    <t>Doktorant Dagmar Narusson, Dr. Marko Uibu, Marion Tamberg</t>
  </si>
  <si>
    <t>2019.a. II kvartalis viidi läbi intervjuud pererändega Eestisse saabunud töökoha või õppimiskoha saanud inimeste  abikaasadega. 2019.a. III kvartalis jätkub kogutud andmete analüüs. Intervjuude põhjal koostatakse heade lõimumispraktkate ülevaade.</t>
  </si>
  <si>
    <t>Koolidega koostöö ja kooliga seotud kogukonnapraktikate uurimine jätkub 2019  III kvartalis. Plaanis on koolikogukondade ja geograafiliste ning huvipõhiste kogukondade esindajatega koostöö,. et valmistada ette arenguprogramm 2019/2020 õppeaastaks.</t>
  </si>
  <si>
    <t>Tegevus algas 2019 II kv.-s. Sekkumisjuhiste esialgset versiooni ja põhimõtteid tutvustati 30.aprilli seminaris pilootkoolide esindajatele ja toimus diskussioon.</t>
  </si>
  <si>
    <t>Tegevus jätkub 2019 III kv.</t>
  </si>
  <si>
    <t>dr. Ave Roots, dr. Mare Ainsaar, dr. Anneli Kährik</t>
  </si>
  <si>
    <t>Korrastatud on osa andmestikust (Uussisserändajate andmed Eesti Integratsioonimonitooringust 2017), andmestikule on tehtud esialgsed kaalud, 3 indeksit (suhete indeks, institutsioonidega seotud indeks, Eestiga seotuse indeks). Konflikti ja marginaliseerumise indikaatorite monitooringu süsteemi väljatöötamine:  koostatud on nimekiri ja tehtud on kokkulepped SoMiga.</t>
  </si>
  <si>
    <t>2019 III kv jätkub kaalude täpsustamine, andmestiku puhastamine, lõimumise koondindeksti tegemine</t>
  </si>
  <si>
    <t xml:space="preserve">Küsitlus on lõpule viidud, läbi on viidud andmete puhastus ja korrastamine ning andmete kaalumine. Alustatud on andmeanalüüsiga. Ajakavas tekkis kuu aja pikkune nihe, sest vajalikku hulka küsitletavate kontaktandmeid ei saadud  Soome rahvastikuregistrist kätte (eestlased pole andnud oma sideandmeid). Seetõttu tehti täiendav kontaktipäring ka Eesti rahvastikuregistrile. </t>
  </si>
  <si>
    <t xml:space="preserve">II kvartalis Soome registriandmetega seotud tegevusi ei toimunud. Tegeleti Soomes elavate eestlaste kontaktandmega rahvastikuregistris ja jätkus Soomes elavate eestlaste küsitlusuuring. </t>
  </si>
  <si>
    <t>Põhitäitjad II kv (Eesnimi Perenimi, kraad)</t>
  </si>
  <si>
    <t>Tegevused on üldjoontes ajakavas, raportitesse viiakse sisse mõningad parandused.</t>
  </si>
  <si>
    <t>Rahvusvahelisi ülevaateid oli plaanis tutvustada juuni kuus toimuval juhtrühma kohtumisel, kuid kahjuks ei mahtunud see kohtumise ajaraami (aeg kulus tuluprofiilide tutvustamisele - tegemist on mahuka materjaliga). Raportid tehti juhtgrupile kättesaadavaks elektrooniliselt. 
Otsiti täiendavat informatsiooni sissetulekute, sotsiaaltoetuste, töötusega seotud toetuste ja teenuste kasutamise kohta riigis viibitud aja ja rände liigi lõikes, mõningates kohtades täiendati raporteid.</t>
  </si>
  <si>
    <t>Koostatud raportei kasutatakse (seal, kus võimalik) Eesti andmete pinnalt koostatud tulu- ja kuluprofiilide korrigeerimiseks mudeli prototüübi kokkupanemisel. 
Valmib tervisekulude ülevaade.</t>
  </si>
  <si>
    <t>Palgatulude ja tervise kulude mooduli ehitus on valmis (R-i põhine mudel). Alustatud on prototüübi kokkupanemist, tegevusi jätkatakse III kvartalis. 
Kaudsete efektide (rände mõju lisandväärtusele) mooduli alase kirjandusega on tutvutud, praegu kaalutakse  nende kokkusobivust mudeli tehnilise platvormiga (Python). Lõplik valik tehakse III kvartalis.</t>
  </si>
  <si>
    <t>Jätkatakse prototüübile täiendavate kihtide lisamist (üleelukaareliste tulude ja kulude korrigeerimine elusolemise tõenäosusega). Teiste moodulite ehitamisega oodatakse niikaua, kui prototüüp on valmis ning lahendus läbi testitud.</t>
  </si>
  <si>
    <t>Tulu-kuluprofiilide raportid (HTML formaadis) on koostatud ning neid tutvustati 2019 aasta juunis töögrupile.</t>
  </si>
  <si>
    <t xml:space="preserve">Tulu-kuluprofiilide raportisse viiakse sisse mõningad täienused, kuid suuremad edasiarendused dokumentatsioonis toimuvad järgmisel aastal, kui hakatakse kirja panema mudeli toimemehhanisme. </t>
  </si>
  <si>
    <t xml:space="preserve">Raportitesse viiakse sisse nende tutvustamisel saadud tagasiside põhjal tehtavad muudatused. Muus osas on ühikkulude kaardistamised lõppenud.
Eraldi tegevusena on arutelude käigus üles kerkinud sisserändajate spetsiifilised kulude arvesse võtmine (nö integratsioonimeetmete kulud). Nendega on plaanis tegeleda III ja IV kvartalis.
</t>
  </si>
  <si>
    <t>III kvartalis Soome registriandmetega seotud tegevusi ei planeerita. Lõpetatakse Soomes elavate eestlaste küstilusuuringu andmeanalüüs.</t>
  </si>
  <si>
    <t xml:space="preserve">Tunnivaatluste lõpetamine, infovahetus ning kohtumised projektkoolidega.  Sissejuhatavad tegevused eesti keele õppe metoodikate tutvustamiseks (ühisseminar Narvas, eesti keele teise keelena õppe tööpaja korraldamine rakenduslingvistika kevadkonverentsil, kohtumised ja arutelud eesti keele õppe korraldajatega).  Infovahetus ja tegevuste koordineerimine teiste tööpakettidega, ühisseminaride korraldamine ja neis osalemine (3). </t>
  </si>
  <si>
    <t>Jätkub koostöö üldhariduskoolidega  eesti keele õppe metoodika ja õppematerjalide osas. Algab üldhariduskoolides kasutatavate eesti keele õppematerjalide kaardistamine. Infovahetus ja tegevuste koordineerimine teiste tööpakettidega (TP5, TP7).</t>
  </si>
  <si>
    <t xml:space="preserve">Kuigi tegevus on ametlikult lõppenud, korraldame 2019.a sügisel täiskasvanud sisserändetaustaga isikute eesti keele õppe korraldust ja õpiteid käsitleva ühisseminari, eesmärgiga arutleda õppega seotud isikute ja institutsioonidega (õppe korraldajad, vahendajad, rahastajad, õppes osalejad)  eesti keele õppe problemaatikat sisserändetaustaga isikute keeleõppes laiemalt. Korraldaja ja vastutaja Kristiina Praakli. </t>
  </si>
  <si>
    <t xml:space="preserve">Tegevus lükkub 2019 III kv-sse. </t>
  </si>
  <si>
    <t>Tegevus täpsustub tellija ja rahastajaga (juhtkomitee koosolekul juulis)</t>
  </si>
  <si>
    <t>Tegevus algab 2019 III kv.</t>
  </si>
  <si>
    <t xml:space="preserve">Tutvumine teise keele omandamise ja õppimise valdkonna teoreetilise kirjandusega ning eri praktikatega täiskasvanute keeleõppes. Keskmes kaasaegsed keeleõppemeetodid eri sihtrühmadele, sh sisserändetaustaga keeleõppijatele. </t>
  </si>
  <si>
    <t>"Mitmekeelne ja mitmekultuuriline kool: näiteid rahvusvahelistest praktikatest Euroopas" 06.2019 RITA-ränne teemakokkuvõte</t>
  </si>
  <si>
    <t>"Euroopa kool - näide kultuuriliselt ja keeleliselt mitmekesisest koolist" 06.2019 RITA-ränne teemakokkuvõte</t>
  </si>
  <si>
    <t>Moodustatud on töörühm, mis alustab praktiliste töövahendite ette valmistamist mitmepespektiivse ajalooõpetuse jaoks (Marek Tamm, Mare Oja, Hanna-Liis Kaarlõp-Nani). Alustati etevalmistusi tegevusuuringuks ajalooõpetajate seas, et teha kindlaks, milliseid praktilisi töövahendeid on ajalooõpetuses esmasjoones vaja. Töötati uuema erialakirjandusega. Koostati sügiseks ajalooõpetajatega ühisseminari tööplaan.</t>
  </si>
  <si>
    <t xml:space="preserve">Plaanis on 21.-22. august 2019 korraldada 2-päevane seminar ajalooõpetajatega, mille käigus selgitame koos õpetajatega välja, millised teemad on täna kooli ajalooõpetuses  keerulised ning mis meetodeid õpetajad neid käsitledes kasutavad. Seejärel töötame välja sobivad õpetamisstrateegiad ja meetodid, katsetame neid klassikontekstis ning hindame neid õpilaste ja õpetajate tagasiside põhjal. Arendustegevus toimub järgmisel õppeaastal kohtumispäevadena.  </t>
  </si>
  <si>
    <t>Suhtlus viie projekti telliva ministeeriumi ja teiste osapooltega II kvartali tööpakettide tegevuste teemal. Lisaks suhtlus Kultuuriministeeriumiga seoses Eesti uue lõimumiskava väljatöötamisega.</t>
  </si>
  <si>
    <t>Hargmaisuse analüüs jätkub. Algab Soome küsitluse analüüs, edasi läheb tudengite küsitluse analüüs. Artikli ettevalmistustööd. Jätkub andmete puhastamine, korrastamine ja esmane analüüs. Suhtlemine Tallinna kõrgkoolidega ja eeldatatavasti  välitudengite küsitluse algus septembri lõpus.</t>
  </si>
  <si>
    <t>Töötuse,  sotsiaaltoetuse (toimetulekutoetus), tervisekulu ning töövõimetusega seotud kulude profiilid on valmis, valminud on ka palgatulu, tulu võlaõigusliku lepingu alusel, dividenditulu raportid. Valminud on ka uussisserändajaid sotsiaaldemograafiliste tunnuste lõikes kirjeldav raport. 
Esialgselt plaanitud andmekogumine on lõpule viidud.
Raportid on tehtud projektimeeskonnale ja juhtgrupi liikmetele kättesaadavaks - nende kohta on saadud tagasisidet. Tagasiside alusel kohandatud raportid valmivad järgmises kvartalis.</t>
  </si>
  <si>
    <t>Tegevus on projekti eesmärkidest lähtuvalt lõppenud, ent jätkub töö kultuuriministeeriumi nõustamisel uue lõimumiskava välja töötamisel.</t>
  </si>
  <si>
    <t>Tegevus on lõppenud. Kokkuvõtet täiendatakse jooksvalt 2019 ja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</si>
</sst>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425]"/>
    <numFmt numFmtId="165" formatCode="#,##0.00\ &quot;€&quot;"/>
  </numFmts>
  <fonts count="32">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4"/>
      <color theme="1"/>
      <name val="Calibri"/>
      <family val="2"/>
      <scheme val="minor"/>
    </font>
    <font>
      <sz val="18"/>
      <color rgb="FFFF0000"/>
      <name val="Calibri"/>
      <family val="2"/>
      <scheme val="minor"/>
    </font>
    <font>
      <b/>
      <sz val="11"/>
      <color rgb="FFFF0000"/>
      <name val="Calibri"/>
      <family val="2"/>
      <scheme val="minor"/>
    </font>
    <font>
      <sz val="12"/>
      <color rgb="FFFF0000"/>
      <name val="Calibri"/>
      <family val="2"/>
      <scheme val="minor"/>
    </font>
    <font>
      <b/>
      <sz val="9"/>
      <color theme="1"/>
      <name val="Calibri Light"/>
      <family val="2"/>
    </font>
    <font>
      <b/>
      <sz val="7"/>
      <color theme="1"/>
      <name val="Times New Roman"/>
      <family val="1"/>
    </font>
    <font>
      <sz val="9"/>
      <color theme="1"/>
      <name val="Calibri Light"/>
      <family val="2"/>
    </font>
    <font>
      <u val="single"/>
      <sz val="11"/>
      <color theme="1"/>
      <name val="Calibri Light"/>
      <family val="2"/>
    </font>
    <font>
      <sz val="11"/>
      <color theme="1"/>
      <name val="Calibri Light"/>
      <family val="2"/>
    </font>
    <font>
      <i/>
      <sz val="9"/>
      <color theme="1"/>
      <name val="Calibri Light"/>
      <family val="2"/>
    </font>
    <font>
      <sz val="7"/>
      <color theme="1"/>
      <name val="Times New Roman"/>
      <family val="1"/>
    </font>
    <font>
      <b/>
      <sz val="16"/>
      <color rgb="FFFF0000"/>
      <name val="Calibri"/>
      <family val="2"/>
      <scheme val="minor"/>
    </font>
    <font>
      <b/>
      <sz val="18"/>
      <color rgb="FFFF0000"/>
      <name val="Calibri"/>
      <family val="2"/>
      <scheme val="minor"/>
    </font>
    <font>
      <b/>
      <sz val="16"/>
      <color theme="1"/>
      <name val="Calibri Light"/>
      <family val="2"/>
    </font>
    <font>
      <b/>
      <sz val="11"/>
      <name val="Calibri"/>
      <family val="2"/>
      <scheme val="minor"/>
    </font>
    <font>
      <sz val="11"/>
      <name val="Calibri"/>
      <family val="2"/>
      <scheme val="minor"/>
    </font>
    <font>
      <u val="single"/>
      <sz val="11"/>
      <color theme="10"/>
      <name val="Calibri"/>
      <family val="2"/>
      <scheme val="minor"/>
    </font>
    <font>
      <sz val="12"/>
      <color theme="1"/>
      <name val="Calibri"/>
      <family val="2"/>
      <scheme val="minor"/>
    </font>
    <font>
      <sz val="11"/>
      <name val="Cambria"/>
      <family val="1"/>
    </font>
    <font>
      <sz val="11"/>
      <name val="Segoe UI"/>
      <family val="2"/>
    </font>
    <font>
      <sz val="11"/>
      <color theme="1"/>
      <name val="Calibri Light"/>
      <family val="2"/>
      <scheme val="major"/>
    </font>
    <font>
      <i/>
      <sz val="11"/>
      <color theme="0" tint="-0.4999699890613556"/>
      <name val="Calibri"/>
      <family val="2"/>
      <scheme val="minor"/>
    </font>
    <font>
      <b/>
      <i/>
      <sz val="11"/>
      <color theme="0" tint="-0.4999699890613556"/>
      <name val="Calibri"/>
      <family val="2"/>
      <scheme val="minor"/>
    </font>
    <font>
      <i/>
      <sz val="12"/>
      <color theme="0" tint="-0.4999699890613556"/>
      <name val="Calibri"/>
      <family val="2"/>
      <scheme val="minor"/>
    </font>
    <font>
      <sz val="11"/>
      <color theme="0" tint="-0.4999699890613556"/>
      <name val="Calibri"/>
      <family val="2"/>
      <scheme val="minor"/>
    </font>
    <font>
      <b/>
      <sz val="12"/>
      <color rgb="FFFF0000"/>
      <name val="Calibri"/>
      <family val="2"/>
      <scheme val="minor"/>
    </font>
    <font>
      <sz val="10"/>
      <name val="Calibri"/>
      <family val="2"/>
      <scheme val="minor"/>
    </font>
    <font>
      <sz val="11"/>
      <color rgb="FFFF0000"/>
      <name val="Calibri Light"/>
      <family val="2"/>
    </font>
  </fonts>
  <fills count="8">
    <fill>
      <patternFill/>
    </fill>
    <fill>
      <patternFill patternType="gray125"/>
    </fill>
    <fill>
      <patternFill patternType="solid">
        <fgColor theme="5" tint="0.7999799847602844"/>
        <bgColor indexed="64"/>
      </patternFill>
    </fill>
    <fill>
      <patternFill patternType="solid">
        <fgColor rgb="FFF2F2F2"/>
        <bgColor indexed="64"/>
      </patternFill>
    </fill>
    <fill>
      <patternFill patternType="solid">
        <fgColor theme="0"/>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s>
  <borders count="49">
    <border>
      <left/>
      <right/>
      <top/>
      <bottom/>
      <diagonal/>
    </border>
    <border>
      <left style="thin"/>
      <right style="thin"/>
      <top style="thin"/>
      <bottom style="thin"/>
    </border>
    <border>
      <left style="thin"/>
      <right/>
      <top style="thin"/>
      <bottom style="thin"/>
    </border>
    <border>
      <left style="medium"/>
      <right style="thin"/>
      <top style="medium"/>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style="thin"/>
      <top/>
      <bottom style="thin"/>
    </border>
    <border>
      <left style="medium"/>
      <right style="medium"/>
      <top/>
      <bottom style="medium"/>
    </border>
    <border>
      <left style="medium"/>
      <right/>
      <top/>
      <bottom style="medium"/>
    </border>
    <border>
      <left/>
      <right/>
      <top/>
      <bottom style="medium"/>
    </border>
    <border>
      <left/>
      <right/>
      <top style="medium"/>
      <bottom/>
    </border>
    <border>
      <left/>
      <right style="medium"/>
      <top style="medium"/>
      <bottom/>
    </border>
    <border>
      <left/>
      <right style="medium"/>
      <top/>
      <bottom style="medium"/>
    </border>
    <border>
      <left style="medium"/>
      <right/>
      <top style="medium"/>
      <bottom/>
    </border>
    <border>
      <left style="medium"/>
      <right style="thin"/>
      <top style="medium"/>
      <bottom style="thin"/>
    </border>
    <border>
      <left style="thin"/>
      <right style="thin"/>
      <top style="medium"/>
      <bottom style="thin"/>
    </border>
    <border>
      <left style="medium"/>
      <right style="thin"/>
      <top/>
      <bottom style="medium"/>
    </border>
    <border>
      <left style="medium"/>
      <right style="medium"/>
      <top style="medium"/>
      <bottom style="medium"/>
    </border>
    <border>
      <left style="medium"/>
      <right style="medium"/>
      <top/>
      <bottom/>
    </border>
    <border>
      <left style="medium"/>
      <right style="medium"/>
      <top style="medium"/>
      <bottom/>
    </border>
    <border>
      <left style="medium"/>
      <right style="thin"/>
      <top/>
      <bottom/>
    </border>
    <border>
      <left style="thin"/>
      <right/>
      <top/>
      <bottom style="thin"/>
    </border>
    <border>
      <left style="thin"/>
      <right style="thin"/>
      <top style="thin"/>
      <bottom/>
    </border>
    <border>
      <left style="thin"/>
      <right/>
      <top style="thin"/>
      <bottom/>
    </border>
    <border>
      <left style="thin"/>
      <right style="thin"/>
      <top/>
      <bottom style="thin"/>
    </border>
    <border>
      <left style="thin"/>
      <right/>
      <top style="medium"/>
      <bottom style="medium"/>
    </border>
    <border>
      <left/>
      <right style="medium"/>
      <top/>
      <bottom/>
    </border>
    <border>
      <left style="medium"/>
      <right style="thin"/>
      <top style="thin"/>
      <bottom style="thin"/>
    </border>
    <border>
      <left style="medium"/>
      <right style="thin"/>
      <top style="thin"/>
      <bottom/>
    </border>
    <border>
      <left style="medium"/>
      <right style="thin"/>
      <top style="thin"/>
      <bottom style="medium"/>
    </border>
    <border>
      <left style="thin"/>
      <right/>
      <top style="thin"/>
      <bottom style="medium"/>
    </border>
    <border>
      <left style="medium"/>
      <right style="thin"/>
      <top style="medium"/>
      <bottom/>
    </border>
    <border>
      <left style="medium"/>
      <right style="medium"/>
      <top/>
      <bottom style="thin"/>
    </border>
    <border>
      <left style="medium"/>
      <right style="medium"/>
      <top style="medium"/>
      <bottom style="thin"/>
    </border>
    <border>
      <left style="medium"/>
      <right style="medium"/>
      <top style="thin"/>
      <bottom style="thin"/>
    </border>
    <border>
      <left/>
      <right style="thin"/>
      <top style="medium"/>
      <bottom/>
    </border>
    <border>
      <left/>
      <right style="thin"/>
      <top style="thin"/>
      <bottom style="thin"/>
    </border>
    <border>
      <left style="thin"/>
      <right style="medium"/>
      <top style="thin"/>
      <bottom style="thin"/>
    </border>
    <border>
      <left/>
      <right style="thin"/>
      <top style="medium"/>
      <bottom style="medium"/>
    </border>
    <border>
      <left style="thin"/>
      <right style="medium"/>
      <top/>
      <bottom style="thin"/>
    </border>
    <border>
      <left/>
      <right style="thin"/>
      <top/>
      <bottom style="thin"/>
    </border>
    <border>
      <left style="thin"/>
      <right style="thin"/>
      <top/>
      <bottom/>
    </border>
    <border>
      <left style="thin"/>
      <right style="medium"/>
      <top/>
      <bottom/>
    </border>
    <border>
      <left style="medium"/>
      <right style="medium"/>
      <top style="thin"/>
      <bottom style="medium"/>
    </border>
    <border>
      <left style="thin"/>
      <right style="medium"/>
      <top style="medium"/>
      <bottom style="thin"/>
    </border>
    <border>
      <left style="medium"/>
      <right/>
      <top/>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1" fillId="0" borderId="0">
      <alignment/>
      <protection/>
    </xf>
  </cellStyleXfs>
  <cellXfs count="343">
    <xf numFmtId="0" fontId="0" fillId="0" borderId="0" xfId="0"/>
    <xf numFmtId="0" fontId="4" fillId="0" borderId="0" xfId="0" applyFont="1"/>
    <xf numFmtId="0" fontId="5" fillId="0" borderId="0" xfId="0" applyFont="1"/>
    <xf numFmtId="0" fontId="2" fillId="0" borderId="1" xfId="0" applyFont="1" applyBorder="1" applyAlignment="1">
      <alignment horizontal="center"/>
    </xf>
    <xf numFmtId="16" fontId="0" fillId="0" borderId="1" xfId="0" applyNumberFormat="1" applyBorder="1" applyAlignment="1">
      <alignment horizontal="center"/>
    </xf>
    <xf numFmtId="0" fontId="0" fillId="0" borderId="1" xfId="0" applyBorder="1" applyAlignment="1">
      <alignment horizontal="center"/>
    </xf>
    <xf numFmtId="0" fontId="0" fillId="0" borderId="2" xfId="0" applyBorder="1" applyAlignment="1">
      <alignment wrapText="1"/>
    </xf>
    <xf numFmtId="0" fontId="0" fillId="0" borderId="0" xfId="0" applyBorder="1"/>
    <xf numFmtId="0" fontId="2" fillId="2" borderId="2" xfId="0" applyFont="1" applyFill="1" applyBorder="1" applyAlignment="1">
      <alignment wrapText="1"/>
    </xf>
    <xf numFmtId="2" fontId="3" fillId="2" borderId="3" xfId="0" applyNumberFormat="1" applyFont="1" applyFill="1" applyBorder="1"/>
    <xf numFmtId="2" fontId="0" fillId="0" borderId="4" xfId="0" applyNumberFormat="1" applyBorder="1"/>
    <xf numFmtId="2" fontId="0" fillId="2" borderId="5" xfId="0" applyNumberFormat="1" applyFill="1" applyBorder="1"/>
    <xf numFmtId="2" fontId="0" fillId="2" borderId="6" xfId="0" applyNumberFormat="1" applyFill="1" applyBorder="1"/>
    <xf numFmtId="2" fontId="0" fillId="2" borderId="7" xfId="0" applyNumberFormat="1" applyFill="1" applyBorder="1"/>
    <xf numFmtId="2" fontId="0" fillId="0" borderId="8" xfId="0" applyNumberFormat="1" applyBorder="1"/>
    <xf numFmtId="0" fontId="6" fillId="2" borderId="2" xfId="0" applyFont="1" applyFill="1" applyBorder="1"/>
    <xf numFmtId="0" fontId="2" fillId="2" borderId="2" xfId="0" applyFont="1" applyFill="1" applyBorder="1"/>
    <xf numFmtId="0" fontId="6" fillId="0" borderId="2" xfId="0" applyFont="1" applyFill="1" applyBorder="1"/>
    <xf numFmtId="0" fontId="0" fillId="0" borderId="2" xfId="0" applyFill="1" applyBorder="1" applyAlignment="1">
      <alignment wrapText="1"/>
    </xf>
    <xf numFmtId="0" fontId="2" fillId="0" borderId="0" xfId="0" applyFont="1"/>
    <xf numFmtId="0" fontId="0" fillId="0" borderId="1" xfId="0" applyBorder="1" applyAlignment="1">
      <alignment horizontal="center"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12" fillId="3" borderId="9" xfId="0" applyFont="1" applyFill="1" applyBorder="1" applyAlignment="1">
      <alignment vertical="center" wrapText="1"/>
    </xf>
    <xf numFmtId="0" fontId="0" fillId="0" borderId="0" xfId="0" applyAlignment="1">
      <alignment horizontal="left"/>
    </xf>
    <xf numFmtId="2" fontId="0" fillId="2" borderId="10" xfId="0" applyNumberFormat="1" applyFill="1" applyBorder="1"/>
    <xf numFmtId="2" fontId="0" fillId="2" borderId="11" xfId="0" applyNumberFormat="1" applyFill="1" applyBorder="1"/>
    <xf numFmtId="0" fontId="7" fillId="0" borderId="12" xfId="0" applyFont="1" applyBorder="1" applyAlignment="1">
      <alignment horizontal="center"/>
    </xf>
    <xf numFmtId="0" fontId="7" fillId="0" borderId="13" xfId="0" applyFont="1" applyBorder="1" applyAlignment="1">
      <alignment horizontal="center"/>
    </xf>
    <xf numFmtId="0" fontId="0" fillId="0" borderId="10" xfId="0" applyBorder="1"/>
    <xf numFmtId="0" fontId="0" fillId="0" borderId="11" xfId="0" applyBorder="1"/>
    <xf numFmtId="0" fontId="0" fillId="0" borderId="14" xfId="0" applyBorder="1"/>
    <xf numFmtId="0" fontId="0" fillId="0" borderId="0" xfId="0" applyBorder="1" applyAlignment="1">
      <alignment horizontal="center" wrapText="1"/>
    </xf>
    <xf numFmtId="16" fontId="0" fillId="0" borderId="1" xfId="0" applyNumberFormat="1" applyFont="1" applyBorder="1" applyAlignment="1">
      <alignment horizontal="center"/>
    </xf>
    <xf numFmtId="0" fontId="0" fillId="0" borderId="0" xfId="0" applyFont="1" applyBorder="1"/>
    <xf numFmtId="0" fontId="0" fillId="0" borderId="0" xfId="0" applyFont="1"/>
    <xf numFmtId="2" fontId="3" fillId="2" borderId="15" xfId="0" applyNumberFormat="1" applyFont="1" applyFill="1" applyBorder="1"/>
    <xf numFmtId="2" fontId="0" fillId="0" borderId="15" xfId="0" applyNumberFormat="1" applyBorder="1"/>
    <xf numFmtId="0" fontId="6" fillId="0" borderId="1" xfId="0" applyFont="1" applyBorder="1" applyAlignment="1">
      <alignment horizontal="center"/>
    </xf>
    <xf numFmtId="0" fontId="6" fillId="2" borderId="2" xfId="0" applyFont="1" applyFill="1" applyBorder="1" applyAlignment="1">
      <alignment wrapText="1"/>
    </xf>
    <xf numFmtId="2" fontId="0" fillId="0" borderId="16" xfId="0" applyNumberFormat="1" applyBorder="1"/>
    <xf numFmtId="2" fontId="0" fillId="0" borderId="17" xfId="0" applyNumberFormat="1" applyBorder="1"/>
    <xf numFmtId="2" fontId="0" fillId="2" borderId="3" xfId="0" applyNumberFormat="1" applyFill="1" applyBorder="1"/>
    <xf numFmtId="2" fontId="0" fillId="2" borderId="18" xfId="0" applyNumberFormat="1" applyFill="1" applyBorder="1"/>
    <xf numFmtId="2" fontId="3" fillId="2" borderId="19" xfId="0" applyNumberFormat="1" applyFont="1" applyFill="1" applyBorder="1"/>
    <xf numFmtId="2" fontId="0" fillId="0" borderId="20" xfId="0" applyNumberFormat="1" applyBorder="1"/>
    <xf numFmtId="2" fontId="3" fillId="2" borderId="21" xfId="0" applyNumberFormat="1" applyFont="1" applyFill="1" applyBorder="1"/>
    <xf numFmtId="2" fontId="0" fillId="0" borderId="21" xfId="0" applyNumberFormat="1" applyBorder="1"/>
    <xf numFmtId="2" fontId="0" fillId="2" borderId="19" xfId="0" applyNumberFormat="1" applyFill="1" applyBorder="1"/>
    <xf numFmtId="0" fontId="0" fillId="0" borderId="2" xfId="0" applyFont="1" applyFill="1" applyBorder="1" applyAlignment="1">
      <alignment wrapText="1"/>
    </xf>
    <xf numFmtId="2" fontId="0" fillId="0" borderId="22" xfId="0" applyNumberFormat="1" applyFont="1" applyFill="1" applyBorder="1"/>
    <xf numFmtId="2" fontId="0" fillId="0" borderId="4" xfId="0" applyNumberFormat="1" applyFont="1" applyFill="1" applyBorder="1"/>
    <xf numFmtId="2" fontId="0" fillId="0" borderId="5" xfId="0" applyNumberFormat="1" applyFont="1" applyFill="1" applyBorder="1"/>
    <xf numFmtId="2" fontId="0" fillId="0" borderId="19" xfId="0" applyNumberFormat="1" applyFont="1" applyFill="1" applyBorder="1"/>
    <xf numFmtId="0" fontId="6" fillId="2" borderId="23" xfId="0" applyFont="1" applyFill="1" applyBorder="1" applyAlignment="1">
      <alignment wrapText="1"/>
    </xf>
    <xf numFmtId="16" fontId="0" fillId="0" borderId="24" xfId="0" applyNumberFormat="1" applyFont="1" applyBorder="1" applyAlignment="1">
      <alignment horizontal="center"/>
    </xf>
    <xf numFmtId="0" fontId="0" fillId="0" borderId="25" xfId="0" applyFont="1" applyFill="1" applyBorder="1" applyAlignment="1">
      <alignment wrapText="1"/>
    </xf>
    <xf numFmtId="0" fontId="6" fillId="0" borderId="26" xfId="0" applyFont="1" applyBorder="1" applyAlignment="1">
      <alignment horizontal="center"/>
    </xf>
    <xf numFmtId="2" fontId="0" fillId="2" borderId="9" xfId="0" applyNumberFormat="1" applyFill="1" applyBorder="1"/>
    <xf numFmtId="16" fontId="0" fillId="0" borderId="3" xfId="0" applyNumberFormat="1" applyFont="1" applyBorder="1" applyAlignment="1">
      <alignment horizontal="center"/>
    </xf>
    <xf numFmtId="0" fontId="3" fillId="0" borderId="27" xfId="0" applyFont="1" applyFill="1" applyBorder="1" applyAlignment="1">
      <alignment wrapText="1"/>
    </xf>
    <xf numFmtId="0" fontId="15" fillId="0" borderId="0" xfId="0" applyFont="1"/>
    <xf numFmtId="0" fontId="3" fillId="0" borderId="2" xfId="0" applyFont="1" applyFill="1" applyBorder="1" applyAlignment="1">
      <alignment wrapText="1"/>
    </xf>
    <xf numFmtId="2" fontId="0" fillId="0" borderId="3" xfId="0" applyNumberFormat="1" applyFont="1" applyFill="1" applyBorder="1"/>
    <xf numFmtId="0" fontId="11" fillId="3" borderId="20" xfId="0" applyFont="1" applyFill="1" applyBorder="1" applyAlignment="1">
      <alignment vertical="center" wrapText="1"/>
    </xf>
    <xf numFmtId="0" fontId="11" fillId="3" borderId="9" xfId="0" applyFont="1" applyFill="1" applyBorder="1" applyAlignment="1">
      <alignment vertical="center" wrapText="1"/>
    </xf>
    <xf numFmtId="0" fontId="7" fillId="0" borderId="15" xfId="0" applyFont="1" applyBorder="1" applyAlignment="1">
      <alignment horizontal="center"/>
    </xf>
    <xf numFmtId="0" fontId="12" fillId="3" borderId="28"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9" xfId="0" applyFont="1" applyFill="1" applyBorder="1" applyAlignment="1">
      <alignment vertical="center" wrapText="1"/>
    </xf>
    <xf numFmtId="14" fontId="12" fillId="3" borderId="7" xfId="0" applyNumberFormat="1" applyFont="1" applyFill="1" applyBorder="1" applyAlignment="1">
      <alignment horizontal="left" vertical="center" wrapText="1"/>
    </xf>
    <xf numFmtId="14" fontId="12" fillId="3" borderId="14" xfId="0" applyNumberFormat="1" applyFont="1" applyFill="1" applyBorder="1" applyAlignment="1">
      <alignment horizontal="left" vertical="center" wrapText="1"/>
    </xf>
    <xf numFmtId="0" fontId="2" fillId="2" borderId="0" xfId="0" applyFont="1" applyFill="1" applyBorder="1" applyAlignment="1">
      <alignment wrapText="1"/>
    </xf>
    <xf numFmtId="2" fontId="0" fillId="2" borderId="0" xfId="0" applyNumberFormat="1" applyFill="1" applyBorder="1"/>
    <xf numFmtId="0" fontId="2" fillId="0" borderId="0" xfId="0" applyFont="1" applyFill="1" applyBorder="1" applyAlignment="1">
      <alignment horizontal="center"/>
    </xf>
    <xf numFmtId="0" fontId="2" fillId="0" borderId="0" xfId="0" applyFont="1" applyFill="1" applyBorder="1" applyAlignment="1">
      <alignment wrapText="1"/>
    </xf>
    <xf numFmtId="2" fontId="0" fillId="0" borderId="0" xfId="0" applyNumberFormat="1" applyFill="1" applyBorder="1"/>
    <xf numFmtId="0" fontId="0" fillId="0" borderId="0" xfId="0" applyFill="1" applyBorder="1"/>
    <xf numFmtId="0" fontId="15" fillId="0" borderId="15" xfId="0" applyFont="1" applyBorder="1"/>
    <xf numFmtId="0" fontId="0" fillId="0" borderId="12" xfId="0" applyBorder="1"/>
    <xf numFmtId="0" fontId="0" fillId="0" borderId="4" xfId="0" applyBorder="1"/>
    <xf numFmtId="0" fontId="2" fillId="0" borderId="29" xfId="0" applyFont="1" applyBorder="1" applyAlignment="1">
      <alignment horizontal="center"/>
    </xf>
    <xf numFmtId="16" fontId="0" fillId="0" borderId="29" xfId="0" applyNumberFormat="1" applyBorder="1" applyAlignment="1">
      <alignment horizontal="center"/>
    </xf>
    <xf numFmtId="0" fontId="0" fillId="0" borderId="29" xfId="0" applyBorder="1" applyAlignment="1">
      <alignment horizontal="center"/>
    </xf>
    <xf numFmtId="0" fontId="6" fillId="0" borderId="29" xfId="0" applyFont="1" applyBorder="1" applyAlignment="1">
      <alignment horizontal="center"/>
    </xf>
    <xf numFmtId="16" fontId="0" fillId="0" borderId="30" xfId="0" applyNumberFormat="1" applyFont="1" applyBorder="1" applyAlignment="1">
      <alignment horizontal="center"/>
    </xf>
    <xf numFmtId="2" fontId="0" fillId="0" borderId="20" xfId="0" applyNumberFormat="1" applyFont="1" applyFill="1" applyBorder="1"/>
    <xf numFmtId="0" fontId="6" fillId="0" borderId="8" xfId="0" applyFont="1" applyBorder="1" applyAlignment="1">
      <alignment horizontal="center"/>
    </xf>
    <xf numFmtId="0" fontId="2" fillId="0" borderId="31" xfId="0" applyFont="1" applyBorder="1" applyAlignment="1">
      <alignment horizontal="center"/>
    </xf>
    <xf numFmtId="0" fontId="2" fillId="2" borderId="32" xfId="0" applyFont="1" applyFill="1" applyBorder="1" applyAlignment="1">
      <alignment wrapText="1"/>
    </xf>
    <xf numFmtId="0" fontId="15" fillId="0" borderId="5" xfId="0" applyFont="1" applyBorder="1"/>
    <xf numFmtId="0" fontId="15" fillId="0" borderId="19" xfId="0" applyFont="1" applyBorder="1"/>
    <xf numFmtId="0" fontId="0" fillId="0" borderId="13" xfId="0" applyBorder="1"/>
    <xf numFmtId="0" fontId="15" fillId="0" borderId="4" xfId="0" applyFont="1" applyBorder="1"/>
    <xf numFmtId="0" fontId="2" fillId="0" borderId="4" xfId="0" applyFont="1" applyBorder="1" applyAlignment="1">
      <alignment horizontal="center"/>
    </xf>
    <xf numFmtId="0" fontId="7" fillId="0" borderId="15" xfId="0" applyFont="1" applyBorder="1" applyAlignment="1">
      <alignment horizontal="center"/>
    </xf>
    <xf numFmtId="0" fontId="0" fillId="0" borderId="0" xfId="0" applyFill="1" applyBorder="1" applyAlignment="1">
      <alignment horizontal="center" vertical="top" wrapText="1"/>
    </xf>
    <xf numFmtId="0" fontId="2" fillId="0" borderId="19" xfId="0" applyFont="1" applyFill="1" applyBorder="1"/>
    <xf numFmtId="2" fontId="0" fillId="2" borderId="1" xfId="0" applyNumberFormat="1" applyFill="1" applyBorder="1"/>
    <xf numFmtId="0" fontId="2" fillId="0" borderId="12" xfId="0" applyFont="1" applyFill="1" applyBorder="1" applyAlignment="1">
      <alignment wrapText="1"/>
    </xf>
    <xf numFmtId="0" fontId="0" fillId="0" borderId="0" xfId="0" applyFill="1"/>
    <xf numFmtId="0" fontId="5" fillId="0" borderId="0" xfId="0" applyFont="1" applyFill="1"/>
    <xf numFmtId="0" fontId="6" fillId="0" borderId="0" xfId="0" applyFont="1" applyFill="1" applyBorder="1"/>
    <xf numFmtId="0" fontId="6" fillId="0" borderId="0" xfId="0" applyFont="1"/>
    <xf numFmtId="0" fontId="7" fillId="0" borderId="15" xfId="0" applyFont="1" applyBorder="1" applyAlignment="1">
      <alignment horizontal="center"/>
    </xf>
    <xf numFmtId="0" fontId="6" fillId="0" borderId="0" xfId="0" applyFont="1"/>
    <xf numFmtId="0" fontId="20" fillId="0" borderId="0" xfId="20"/>
    <xf numFmtId="2" fontId="3" fillId="2" borderId="33" xfId="0" applyNumberFormat="1" applyFont="1" applyFill="1" applyBorder="1"/>
    <xf numFmtId="2" fontId="3" fillId="2" borderId="1" xfId="0" applyNumberFormat="1" applyFont="1" applyFill="1" applyBorder="1"/>
    <xf numFmtId="0" fontId="10" fillId="3" borderId="0" xfId="0" applyFont="1" applyFill="1" applyBorder="1" applyAlignment="1">
      <alignment horizontal="left" vertical="center" wrapText="1"/>
    </xf>
    <xf numFmtId="0" fontId="19" fillId="0" borderId="0" xfId="0" applyFont="1" applyFill="1"/>
    <xf numFmtId="0" fontId="19" fillId="0" borderId="0" xfId="0" applyFont="1" applyFill="1" applyAlignment="1">
      <alignment horizontal="center" vertical="top"/>
    </xf>
    <xf numFmtId="165" fontId="12" fillId="3" borderId="14" xfId="0" applyNumberFormat="1" applyFont="1" applyFill="1" applyBorder="1" applyAlignment="1">
      <alignment horizontal="left" vertical="center" wrapText="1"/>
    </xf>
    <xf numFmtId="0" fontId="2" fillId="0" borderId="0" xfId="0" applyFont="1" applyFill="1"/>
    <xf numFmtId="0" fontId="19" fillId="0" borderId="0" xfId="0" applyFont="1" applyFill="1" applyBorder="1" applyAlignment="1">
      <alignment horizontal="center" vertical="top" wrapText="1"/>
    </xf>
    <xf numFmtId="0" fontId="0" fillId="0" borderId="0" xfId="0" applyFill="1" applyAlignment="1">
      <alignment horizontal="left" vertical="center" wrapText="1"/>
    </xf>
    <xf numFmtId="9" fontId="19" fillId="0" borderId="0" xfId="0" applyNumberFormat="1" applyFont="1" applyFill="1" applyBorder="1" applyAlignment="1">
      <alignment horizontal="center" vertical="top" wrapText="1"/>
    </xf>
    <xf numFmtId="0" fontId="0" fillId="0" borderId="0" xfId="0" applyFill="1" applyBorder="1" applyAlignment="1">
      <alignment vertical="top" wrapText="1"/>
    </xf>
    <xf numFmtId="0" fontId="7" fillId="0" borderId="12" xfId="0" applyFont="1" applyFill="1" applyBorder="1" applyAlignment="1">
      <alignment horizontal="center"/>
    </xf>
    <xf numFmtId="0" fontId="0" fillId="0" borderId="11" xfId="0" applyFill="1" applyBorder="1"/>
    <xf numFmtId="2" fontId="0" fillId="0" borderId="4" xfId="0" applyNumberFormat="1" applyFill="1" applyBorder="1"/>
    <xf numFmtId="2" fontId="0" fillId="0" borderId="15" xfId="0" applyNumberFormat="1" applyFill="1" applyBorder="1"/>
    <xf numFmtId="2" fontId="3" fillId="2" borderId="3" xfId="0" applyNumberFormat="1" applyFont="1" applyFill="1" applyBorder="1"/>
    <xf numFmtId="2" fontId="3" fillId="2" borderId="15" xfId="0" applyNumberFormat="1" applyFont="1" applyFill="1" applyBorder="1"/>
    <xf numFmtId="0" fontId="0" fillId="0" borderId="28" xfId="0" applyBorder="1"/>
    <xf numFmtId="0" fontId="2" fillId="0" borderId="0" xfId="0" applyFont="1" applyFill="1" applyBorder="1"/>
    <xf numFmtId="0" fontId="0" fillId="0" borderId="0" xfId="0" applyFont="1" applyFill="1"/>
    <xf numFmtId="2" fontId="0" fillId="0" borderId="8" xfId="0" applyNumberFormat="1" applyFont="1" applyBorder="1"/>
    <xf numFmtId="2" fontId="0" fillId="0" borderId="16" xfId="0" applyNumberFormat="1" applyFont="1" applyBorder="1"/>
    <xf numFmtId="2" fontId="0" fillId="2" borderId="1" xfId="0" applyNumberFormat="1" applyFont="1" applyFill="1" applyBorder="1"/>
    <xf numFmtId="2" fontId="0" fillId="2" borderId="3" xfId="0" applyNumberFormat="1" applyFont="1" applyFill="1" applyBorder="1"/>
    <xf numFmtId="2" fontId="0" fillId="2" borderId="18" xfId="0" applyNumberFormat="1" applyFont="1" applyFill="1" applyBorder="1"/>
    <xf numFmtId="0" fontId="0" fillId="0" borderId="11" xfId="0" applyFont="1" applyBorder="1"/>
    <xf numFmtId="2" fontId="0" fillId="2" borderId="5" xfId="0" applyNumberFormat="1" applyFont="1" applyFill="1" applyBorder="1"/>
    <xf numFmtId="2" fontId="0" fillId="2" borderId="6" xfId="0" applyNumberFormat="1" applyFont="1" applyFill="1" applyBorder="1"/>
    <xf numFmtId="0" fontId="0" fillId="0" borderId="0" xfId="0" applyFont="1"/>
    <xf numFmtId="0" fontId="7" fillId="0" borderId="12" xfId="0" applyFont="1" applyBorder="1" applyAlignment="1">
      <alignment horizontal="center"/>
    </xf>
    <xf numFmtId="0" fontId="0" fillId="0" borderId="11" xfId="0" applyFont="1" applyBorder="1"/>
    <xf numFmtId="2" fontId="0" fillId="0" borderId="4" xfId="0" applyNumberFormat="1" applyFont="1" applyBorder="1"/>
    <xf numFmtId="2" fontId="0" fillId="0" borderId="15" xfId="0" applyNumberFormat="1" applyFont="1" applyBorder="1"/>
    <xf numFmtId="2" fontId="0" fillId="2" borderId="5" xfId="0" applyNumberFormat="1" applyFont="1" applyFill="1" applyBorder="1"/>
    <xf numFmtId="2" fontId="0" fillId="0" borderId="4" xfId="0" applyNumberFormat="1" applyFont="1" applyFill="1" applyBorder="1"/>
    <xf numFmtId="2" fontId="0" fillId="0" borderId="5" xfId="0" applyNumberFormat="1" applyFont="1" applyFill="1" applyBorder="1"/>
    <xf numFmtId="2" fontId="0" fillId="2" borderId="10" xfId="0" applyNumberFormat="1" applyFont="1" applyFill="1" applyBorder="1"/>
    <xf numFmtId="0" fontId="0" fillId="0" borderId="12" xfId="0" applyFont="1" applyBorder="1"/>
    <xf numFmtId="2" fontId="0" fillId="2" borderId="0" xfId="0" applyNumberFormat="1" applyFont="1" applyFill="1" applyBorder="1"/>
    <xf numFmtId="2" fontId="0" fillId="0" borderId="0" xfId="0" applyNumberFormat="1" applyFont="1" applyFill="1" applyBorder="1"/>
    <xf numFmtId="0" fontId="16"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horizontal="left" vertical="center"/>
    </xf>
    <xf numFmtId="0" fontId="2" fillId="0" borderId="0" xfId="0" applyFont="1" applyAlignment="1">
      <alignment vertical="center" wrapText="1"/>
    </xf>
    <xf numFmtId="0" fontId="7" fillId="0" borderId="21" xfId="0" applyFont="1" applyBorder="1" applyAlignment="1">
      <alignment horizontal="center"/>
    </xf>
    <xf numFmtId="0" fontId="0" fillId="0" borderId="9" xfId="0" applyBorder="1"/>
    <xf numFmtId="2" fontId="0" fillId="0" borderId="19" xfId="0" applyNumberFormat="1" applyBorder="1"/>
    <xf numFmtId="0" fontId="3" fillId="0" borderId="9" xfId="0" applyFont="1" applyBorder="1"/>
    <xf numFmtId="2" fontId="0" fillId="0" borderId="34" xfId="0" applyNumberFormat="1" applyBorder="1"/>
    <xf numFmtId="2" fontId="0" fillId="0" borderId="35" xfId="0" applyNumberFormat="1" applyBorder="1"/>
    <xf numFmtId="2" fontId="0" fillId="2" borderId="36" xfId="0" applyNumberFormat="1" applyFill="1" applyBorder="1"/>
    <xf numFmtId="2" fontId="0" fillId="0" borderId="0" xfId="0" applyNumberFormat="1" applyFont="1" applyFill="1" applyBorder="1"/>
    <xf numFmtId="2" fontId="0" fillId="4" borderId="21" xfId="0" applyNumberFormat="1" applyFill="1" applyBorder="1"/>
    <xf numFmtId="0" fontId="2" fillId="2" borderId="25" xfId="0" applyFont="1" applyFill="1" applyBorder="1" applyAlignment="1">
      <alignment wrapText="1"/>
    </xf>
    <xf numFmtId="0" fontId="19"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horizontal="left" vertical="top" wrapText="1"/>
    </xf>
    <xf numFmtId="164" fontId="12" fillId="3" borderId="28" xfId="0" applyNumberFormat="1" applyFont="1" applyFill="1" applyBorder="1" applyAlignment="1">
      <alignment horizontal="left" vertical="center" wrapText="1"/>
    </xf>
    <xf numFmtId="2" fontId="24" fillId="0" borderId="1" xfId="0" applyNumberFormat="1" applyFont="1" applyBorder="1" applyAlignment="1">
      <alignment horizontal="left"/>
    </xf>
    <xf numFmtId="0" fontId="12" fillId="3" borderId="20" xfId="0" applyFont="1" applyFill="1" applyBorder="1" applyAlignment="1">
      <alignment vertical="center" wrapText="1"/>
    </xf>
    <xf numFmtId="0" fontId="12" fillId="3" borderId="1" xfId="0" applyFont="1" applyFill="1" applyBorder="1" applyAlignment="1">
      <alignment vertical="center" wrapText="1"/>
    </xf>
    <xf numFmtId="0" fontId="7" fillId="0" borderId="15" xfId="0" applyFont="1" applyBorder="1" applyAlignment="1">
      <alignment horizontal="center"/>
    </xf>
    <xf numFmtId="2" fontId="0" fillId="0" borderId="0" xfId="0" applyNumberFormat="1" applyFont="1" applyBorder="1"/>
    <xf numFmtId="0" fontId="2" fillId="0" borderId="24" xfId="0" applyFont="1" applyBorder="1" applyAlignment="1">
      <alignment horizontal="center"/>
    </xf>
    <xf numFmtId="0" fontId="6" fillId="0" borderId="25" xfId="0" applyFont="1" applyFill="1" applyBorder="1"/>
    <xf numFmtId="0" fontId="6" fillId="0" borderId="23" xfId="0" applyFont="1" applyFill="1" applyBorder="1"/>
    <xf numFmtId="2" fontId="3" fillId="2" borderId="4" xfId="0" applyNumberFormat="1" applyFont="1" applyFill="1" applyBorder="1"/>
    <xf numFmtId="2" fontId="3" fillId="2" borderId="4" xfId="0" applyNumberFormat="1" applyFont="1" applyFill="1" applyBorder="1"/>
    <xf numFmtId="2" fontId="3" fillId="2" borderId="20" xfId="0" applyNumberFormat="1" applyFont="1" applyFill="1" applyBorder="1"/>
    <xf numFmtId="0" fontId="0" fillId="0" borderId="1" xfId="0" applyBorder="1"/>
    <xf numFmtId="0" fontId="0" fillId="0" borderId="1" xfId="0" applyFont="1" applyBorder="1"/>
    <xf numFmtId="0" fontId="2" fillId="0" borderId="5" xfId="0" applyFont="1" applyFill="1" applyBorder="1"/>
    <xf numFmtId="2" fontId="3" fillId="2" borderId="37" xfId="0" applyNumberFormat="1" applyFont="1" applyFill="1" applyBorder="1"/>
    <xf numFmtId="0" fontId="0" fillId="0" borderId="38" xfId="0" applyBorder="1"/>
    <xf numFmtId="2" fontId="3" fillId="2" borderId="0" xfId="0" applyNumberFormat="1" applyFont="1" applyFill="1" applyBorder="1"/>
    <xf numFmtId="2" fontId="0" fillId="0" borderId="12" xfId="0" applyNumberFormat="1" applyBorder="1"/>
    <xf numFmtId="2" fontId="0" fillId="0" borderId="0" xfId="0" applyNumberFormat="1" applyBorder="1"/>
    <xf numFmtId="2" fontId="0" fillId="0" borderId="6" xfId="0" applyNumberFormat="1" applyFont="1" applyFill="1" applyBorder="1"/>
    <xf numFmtId="0" fontId="0" fillId="0" borderId="29" xfId="0" applyBorder="1"/>
    <xf numFmtId="0" fontId="0" fillId="0" borderId="39" xfId="0" applyBorder="1"/>
    <xf numFmtId="2" fontId="3" fillId="2" borderId="40" xfId="0" applyNumberFormat="1" applyFont="1" applyFill="1" applyBorder="1"/>
    <xf numFmtId="2" fontId="3" fillId="2" borderId="6" xfId="0" applyNumberFormat="1" applyFont="1" applyFill="1" applyBorder="1"/>
    <xf numFmtId="0" fontId="0" fillId="0" borderId="20" xfId="0" applyBorder="1"/>
    <xf numFmtId="2" fontId="3" fillId="0" borderId="0" xfId="0" applyNumberFormat="1" applyFont="1" applyFill="1" applyBorder="1"/>
    <xf numFmtId="0" fontId="0" fillId="0" borderId="41" xfId="0" applyBorder="1"/>
    <xf numFmtId="0" fontId="0" fillId="0" borderId="8" xfId="0" applyBorder="1"/>
    <xf numFmtId="0" fontId="0" fillId="0" borderId="26" xfId="0" applyFill="1" applyBorder="1"/>
    <xf numFmtId="0" fontId="0" fillId="0" borderId="26" xfId="0" applyFont="1" applyBorder="1"/>
    <xf numFmtId="0" fontId="0" fillId="0" borderId="26" xfId="0" applyBorder="1"/>
    <xf numFmtId="2" fontId="3" fillId="0" borderId="3" xfId="0" applyNumberFormat="1" applyFont="1" applyFill="1" applyBorder="1"/>
    <xf numFmtId="0" fontId="0" fillId="0" borderId="2" xfId="0" applyBorder="1"/>
    <xf numFmtId="2" fontId="3" fillId="2" borderId="5" xfId="0" applyNumberFormat="1" applyFont="1" applyFill="1" applyBorder="1"/>
    <xf numFmtId="0" fontId="3" fillId="0" borderId="9" xfId="0" applyFont="1" applyBorder="1" applyAlignment="1">
      <alignment horizontal="center"/>
    </xf>
    <xf numFmtId="0" fontId="0" fillId="0" borderId="19" xfId="0" applyBorder="1"/>
    <xf numFmtId="0" fontId="0" fillId="0" borderId="36" xfId="0" applyBorder="1"/>
    <xf numFmtId="0" fontId="0" fillId="0" borderId="42" xfId="0" applyBorder="1"/>
    <xf numFmtId="0" fontId="19" fillId="0" borderId="29" xfId="0" applyFont="1" applyBorder="1"/>
    <xf numFmtId="0" fontId="2" fillId="0" borderId="4" xfId="0" applyFont="1" applyFill="1" applyBorder="1" applyAlignment="1">
      <alignment horizontal="center"/>
    </xf>
    <xf numFmtId="0" fontId="19" fillId="0" borderId="22" xfId="0" applyFont="1" applyBorder="1"/>
    <xf numFmtId="0" fontId="0" fillId="0" borderId="43" xfId="0" applyBorder="1"/>
    <xf numFmtId="0" fontId="0" fillId="0" borderId="43" xfId="0" applyFont="1" applyBorder="1"/>
    <xf numFmtId="0" fontId="0" fillId="0" borderId="44" xfId="0" applyBorder="1"/>
    <xf numFmtId="0" fontId="0" fillId="0" borderId="22" xfId="0" applyBorder="1"/>
    <xf numFmtId="0" fontId="7" fillId="0" borderId="35" xfId="0" applyFont="1" applyBorder="1" applyAlignment="1">
      <alignment horizontal="center"/>
    </xf>
    <xf numFmtId="0" fontId="7" fillId="0" borderId="36" xfId="0" applyFont="1" applyBorder="1" applyAlignment="1">
      <alignment horizontal="center"/>
    </xf>
    <xf numFmtId="2" fontId="3" fillId="2" borderId="36" xfId="0" applyNumberFormat="1" applyFont="1" applyFill="1" applyBorder="1"/>
    <xf numFmtId="2" fontId="0" fillId="0" borderId="36" xfId="0" applyNumberFormat="1" applyBorder="1"/>
    <xf numFmtId="2" fontId="0" fillId="0" borderId="36" xfId="0" applyNumberFormat="1" applyFont="1" applyFill="1" applyBorder="1"/>
    <xf numFmtId="2" fontId="0" fillId="2" borderId="45" xfId="0" applyNumberFormat="1" applyFill="1" applyBorder="1"/>
    <xf numFmtId="2" fontId="3" fillId="2" borderId="34" xfId="0" applyNumberFormat="1" applyFont="1" applyFill="1" applyBorder="1"/>
    <xf numFmtId="0" fontId="0" fillId="0" borderId="45" xfId="0" applyBorder="1"/>
    <xf numFmtId="2" fontId="0" fillId="0" borderId="46" xfId="0" applyNumberFormat="1" applyBorder="1"/>
    <xf numFmtId="2" fontId="0" fillId="0" borderId="34" xfId="0" applyNumberFormat="1" applyFont="1" applyBorder="1"/>
    <xf numFmtId="2" fontId="0" fillId="0" borderId="47" xfId="0" applyNumberFormat="1" applyBorder="1"/>
    <xf numFmtId="2" fontId="0" fillId="2" borderId="2" xfId="0" applyNumberFormat="1" applyFill="1" applyBorder="1"/>
    <xf numFmtId="2" fontId="0" fillId="2" borderId="29" xfId="0" applyNumberFormat="1" applyFill="1" applyBorder="1"/>
    <xf numFmtId="2" fontId="0" fillId="2" borderId="39" xfId="0" applyNumberFormat="1" applyFill="1" applyBorder="1"/>
    <xf numFmtId="0" fontId="25" fillId="0" borderId="0" xfId="0" applyFont="1"/>
    <xf numFmtId="0" fontId="26" fillId="0" borderId="0" xfId="0" applyFont="1" applyFill="1" applyBorder="1"/>
    <xf numFmtId="0" fontId="25" fillId="0" borderId="0" xfId="0" applyFont="1" applyFill="1"/>
    <xf numFmtId="0" fontId="27" fillId="0" borderId="12" xfId="0" applyFont="1" applyBorder="1" applyAlignment="1">
      <alignment horizontal="center"/>
    </xf>
    <xf numFmtId="0" fontId="25" fillId="0" borderId="0" xfId="0" applyFont="1" applyBorder="1"/>
    <xf numFmtId="2" fontId="28" fillId="2" borderId="3" xfId="0" applyNumberFormat="1" applyFont="1" applyFill="1" applyBorder="1"/>
    <xf numFmtId="2" fontId="25" fillId="0" borderId="8" xfId="0" applyNumberFormat="1" applyFont="1" applyBorder="1"/>
    <xf numFmtId="2" fontId="25" fillId="2" borderId="1" xfId="0" applyNumberFormat="1" applyFont="1" applyFill="1" applyBorder="1"/>
    <xf numFmtId="2" fontId="25" fillId="2" borderId="3" xfId="0" applyNumberFormat="1" applyFont="1" applyFill="1" applyBorder="1"/>
    <xf numFmtId="2" fontId="25" fillId="0" borderId="22" xfId="0" applyNumberFormat="1" applyFont="1" applyFill="1" applyBorder="1"/>
    <xf numFmtId="2" fontId="25" fillId="0" borderId="3" xfId="0" applyNumberFormat="1" applyFont="1" applyFill="1" applyBorder="1"/>
    <xf numFmtId="2" fontId="25" fillId="2" borderId="18" xfId="0" applyNumberFormat="1" applyFont="1" applyFill="1" applyBorder="1"/>
    <xf numFmtId="0" fontId="25" fillId="0" borderId="11" xfId="0" applyFont="1" applyBorder="1"/>
    <xf numFmtId="2" fontId="28" fillId="2" borderId="10" xfId="0" applyNumberFormat="1" applyFont="1" applyFill="1" applyBorder="1"/>
    <xf numFmtId="2" fontId="25" fillId="0" borderId="16" xfId="0" applyNumberFormat="1" applyFont="1" applyBorder="1"/>
    <xf numFmtId="2" fontId="25" fillId="2" borderId="5" xfId="0" applyNumberFormat="1" applyFont="1" applyFill="1" applyBorder="1"/>
    <xf numFmtId="2" fontId="25" fillId="2" borderId="7" xfId="0" applyNumberFormat="1" applyFont="1" applyFill="1" applyBorder="1"/>
    <xf numFmtId="2" fontId="25" fillId="0" borderId="17" xfId="0" applyNumberFormat="1" applyFont="1" applyBorder="1"/>
    <xf numFmtId="0" fontId="27" fillId="0" borderId="13" xfId="0" applyFont="1" applyBorder="1" applyAlignment="1">
      <alignment horizontal="center"/>
    </xf>
    <xf numFmtId="0" fontId="25" fillId="0" borderId="14" xfId="0" applyFont="1" applyBorder="1"/>
    <xf numFmtId="2" fontId="28" fillId="2" borderId="9" xfId="0" applyNumberFormat="1" applyFont="1" applyFill="1" applyBorder="1"/>
    <xf numFmtId="2" fontId="25" fillId="0" borderId="35" xfId="0" applyNumberFormat="1" applyFont="1" applyBorder="1"/>
    <xf numFmtId="2" fontId="25" fillId="0" borderId="34" xfId="0" applyNumberFormat="1" applyFont="1" applyBorder="1"/>
    <xf numFmtId="2" fontId="25" fillId="2" borderId="19" xfId="0" applyNumberFormat="1" applyFont="1" applyFill="1" applyBorder="1"/>
    <xf numFmtId="2" fontId="25" fillId="0" borderId="20" xfId="0" applyNumberFormat="1" applyFont="1" applyFill="1" applyBorder="1"/>
    <xf numFmtId="2" fontId="25" fillId="0" borderId="19" xfId="0" applyNumberFormat="1" applyFont="1" applyFill="1" applyBorder="1"/>
    <xf numFmtId="2" fontId="25" fillId="2" borderId="9" xfId="0" applyNumberFormat="1" applyFont="1" applyFill="1" applyBorder="1"/>
    <xf numFmtId="0" fontId="3" fillId="0" borderId="0" xfId="0" applyFont="1"/>
    <xf numFmtId="0" fontId="3" fillId="0" borderId="0" xfId="0" applyFont="1" applyFill="1"/>
    <xf numFmtId="0" fontId="29" fillId="0" borderId="12" xfId="0" applyFont="1" applyBorder="1" applyAlignment="1">
      <alignment horizontal="center"/>
    </xf>
    <xf numFmtId="0" fontId="3" fillId="0" borderId="0" xfId="0" applyFont="1" applyBorder="1"/>
    <xf numFmtId="2" fontId="3" fillId="0" borderId="8" xfId="0" applyNumberFormat="1" applyFont="1" applyBorder="1"/>
    <xf numFmtId="2" fontId="3" fillId="0" borderId="22" xfId="0" applyNumberFormat="1" applyFont="1" applyFill="1" applyBorder="1"/>
    <xf numFmtId="2" fontId="3" fillId="2" borderId="18" xfId="0" applyNumberFormat="1" applyFont="1" applyFill="1" applyBorder="1"/>
    <xf numFmtId="0" fontId="3" fillId="0" borderId="11" xfId="0" applyFont="1" applyBorder="1"/>
    <xf numFmtId="2" fontId="3" fillId="2" borderId="10" xfId="0" applyNumberFormat="1" applyFont="1" applyFill="1" applyBorder="1"/>
    <xf numFmtId="2" fontId="3" fillId="0" borderId="16" xfId="0" applyNumberFormat="1" applyFont="1" applyBorder="1"/>
    <xf numFmtId="2" fontId="3" fillId="0" borderId="17" xfId="0" applyNumberFormat="1" applyFont="1" applyBorder="1"/>
    <xf numFmtId="0" fontId="0" fillId="0" borderId="1" xfId="0" applyFill="1" applyBorder="1" applyAlignment="1">
      <alignment horizontal="left" vertical="center" wrapText="1"/>
    </xf>
    <xf numFmtId="9" fontId="19" fillId="0" borderId="1" xfId="0" applyNumberFormat="1" applyFont="1" applyFill="1" applyBorder="1" applyAlignment="1">
      <alignment horizontal="center" vertical="top" wrapText="1"/>
    </xf>
    <xf numFmtId="0" fontId="18" fillId="0" borderId="1" xfId="0" applyFont="1" applyFill="1" applyBorder="1" applyAlignment="1">
      <alignment horizontal="center" wrapText="1"/>
    </xf>
    <xf numFmtId="0" fontId="18" fillId="0"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19" fillId="0" borderId="0" xfId="0" applyFont="1" applyFill="1" applyAlignment="1">
      <alignment horizontal="center" vertical="top"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top" wrapText="1"/>
    </xf>
    <xf numFmtId="9" fontId="19" fillId="0" borderId="1" xfId="0" applyNumberFormat="1" applyFont="1" applyFill="1" applyBorder="1" applyAlignment="1">
      <alignment horizontal="center" vertical="top" wrapText="1"/>
    </xf>
    <xf numFmtId="0" fontId="19"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top" wrapText="1"/>
    </xf>
    <xf numFmtId="0" fontId="0" fillId="0" borderId="1" xfId="0" applyFont="1" applyFill="1" applyBorder="1" applyAlignment="1">
      <alignment vertical="top" wrapText="1"/>
    </xf>
    <xf numFmtId="9" fontId="0" fillId="0" borderId="1"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0" xfId="0" applyFont="1" applyFill="1" applyAlignment="1">
      <alignment vertical="top" wrapText="1"/>
    </xf>
    <xf numFmtId="0" fontId="0" fillId="0" borderId="1" xfId="0" applyFont="1" applyFill="1" applyBorder="1" applyAlignment="1">
      <alignment horizontal="left" vertical="center" wrapText="1"/>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0" fillId="0" borderId="38" xfId="0" applyFont="1" applyFill="1" applyBorder="1" applyAlignment="1">
      <alignmen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center"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0" fillId="0" borderId="1" xfId="0" applyFont="1" applyFill="1" applyBorder="1" applyAlignment="1">
      <alignment vertical="center" wrapText="1"/>
    </xf>
    <xf numFmtId="0" fontId="0" fillId="0" borderId="1" xfId="21" applyFont="1" applyFill="1" applyBorder="1" applyAlignment="1">
      <alignment vertical="center" wrapText="1"/>
      <protection/>
    </xf>
    <xf numFmtId="0" fontId="0" fillId="0" borderId="1" xfId="21" applyFont="1" applyFill="1" applyBorder="1" applyAlignment="1">
      <alignment horizontal="left" vertical="center" wrapText="1"/>
      <protection/>
    </xf>
    <xf numFmtId="0" fontId="0" fillId="0" borderId="1" xfId="0" applyFill="1" applyBorder="1"/>
    <xf numFmtId="0" fontId="19" fillId="0" borderId="43" xfId="0" applyFont="1" applyFill="1" applyBorder="1" applyAlignment="1">
      <alignment horizontal="left" vertical="top" wrapText="1"/>
    </xf>
    <xf numFmtId="0" fontId="22" fillId="0" borderId="1" xfId="0" applyFont="1" applyFill="1" applyBorder="1" applyAlignment="1">
      <alignment vertical="top" wrapText="1"/>
    </xf>
    <xf numFmtId="0" fontId="23" fillId="0" borderId="1" xfId="0" applyFont="1" applyFill="1" applyBorder="1" applyAlignment="1">
      <alignment vertical="top" wrapText="1"/>
    </xf>
    <xf numFmtId="0" fontId="19" fillId="0" borderId="0" xfId="0" applyFont="1" applyFill="1" applyAlignment="1">
      <alignment vertical="top" wrapText="1"/>
    </xf>
    <xf numFmtId="0" fontId="19" fillId="0" borderId="1" xfId="0" applyFont="1" applyFill="1" applyBorder="1" applyAlignment="1">
      <alignment horizontal="left" vertical="center" wrapText="1"/>
    </xf>
    <xf numFmtId="0" fontId="30" fillId="0" borderId="1" xfId="0" applyFont="1" applyFill="1" applyBorder="1" applyAlignment="1">
      <alignment horizontal="left" vertical="top" wrapText="1"/>
    </xf>
    <xf numFmtId="9" fontId="0" fillId="0" borderId="1" xfId="0" applyNumberFormat="1" applyFill="1" applyBorder="1" applyAlignment="1">
      <alignment horizontal="center" vertical="top" wrapText="1"/>
    </xf>
    <xf numFmtId="0" fontId="19" fillId="0" borderId="1" xfId="0" applyFont="1"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ill="1" applyBorder="1" applyAlignment="1">
      <alignment horizontal="center" vertical="top"/>
    </xf>
    <xf numFmtId="0" fontId="0" fillId="0" borderId="26" xfId="0" applyFill="1" applyBorder="1" applyAlignment="1">
      <alignment vertical="top" wrapText="1"/>
    </xf>
    <xf numFmtId="0" fontId="31" fillId="3" borderId="14" xfId="0" applyFont="1" applyFill="1" applyBorder="1" applyAlignment="1">
      <alignment horizontal="left" vertical="center" wrapText="1"/>
    </xf>
    <xf numFmtId="2" fontId="3" fillId="2" borderId="18" xfId="0" applyNumberFormat="1" applyFont="1" applyFill="1" applyBorder="1"/>
    <xf numFmtId="2" fontId="26" fillId="2" borderId="18" xfId="0" applyNumberFormat="1" applyFont="1" applyFill="1" applyBorder="1"/>
    <xf numFmtId="2" fontId="3" fillId="2" borderId="10" xfId="0" applyNumberFormat="1" applyFont="1" applyFill="1" applyBorder="1"/>
    <xf numFmtId="2" fontId="3" fillId="2" borderId="9" xfId="0" applyNumberFormat="1" applyFont="1" applyFill="1" applyBorder="1"/>
    <xf numFmtId="0" fontId="3" fillId="0" borderId="0" xfId="0" applyFont="1" applyBorder="1"/>
    <xf numFmtId="0" fontId="8" fillId="5" borderId="5" xfId="0" applyFont="1" applyFill="1" applyBorder="1" applyAlignment="1">
      <alignment horizontal="left" vertical="center" wrapText="1" indent="5"/>
    </xf>
    <xf numFmtId="0" fontId="8" fillId="5" borderId="7" xfId="0" applyFont="1" applyFill="1" applyBorder="1" applyAlignment="1">
      <alignment horizontal="left" vertical="center" wrapText="1" indent="5"/>
    </xf>
    <xf numFmtId="0" fontId="11" fillId="3" borderId="21" xfId="0" applyFont="1" applyFill="1" applyBorder="1" applyAlignment="1">
      <alignment vertical="center" wrapText="1"/>
    </xf>
    <xf numFmtId="0" fontId="11" fillId="3" borderId="20" xfId="0" applyFont="1" applyFill="1" applyBorder="1" applyAlignment="1">
      <alignment vertical="center" wrapText="1"/>
    </xf>
    <xf numFmtId="0" fontId="18" fillId="0" borderId="24"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4" xfId="0" applyFont="1" applyFill="1" applyBorder="1" applyAlignment="1">
      <alignment horizontal="center" wrapText="1"/>
    </xf>
    <xf numFmtId="0" fontId="18" fillId="0" borderId="26" xfId="0" applyFont="1" applyFill="1" applyBorder="1" applyAlignment="1">
      <alignment horizontal="center" wrapText="1"/>
    </xf>
    <xf numFmtId="0" fontId="18" fillId="0" borderId="2" xfId="0" applyFont="1" applyFill="1" applyBorder="1" applyAlignment="1">
      <alignment horizontal="center" wrapText="1"/>
    </xf>
    <xf numFmtId="0" fontId="18" fillId="0" borderId="48" xfId="0" applyFont="1" applyFill="1" applyBorder="1" applyAlignment="1">
      <alignment horizontal="center" wrapText="1"/>
    </xf>
    <xf numFmtId="0" fontId="7" fillId="0" borderId="15"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6" fillId="0" borderId="0" xfId="0" applyFont="1" applyFill="1" applyBorder="1" applyAlignment="1">
      <alignment horizontal="center" wrapText="1"/>
    </xf>
    <xf numFmtId="0" fontId="17" fillId="3" borderId="0" xfId="0" applyFont="1" applyFill="1" applyBorder="1" applyAlignment="1">
      <alignment horizontal="center" vertical="center" wrapText="1"/>
    </xf>
    <xf numFmtId="0" fontId="7"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3" fillId="5" borderId="2"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7" borderId="4" xfId="0" applyFont="1" applyFill="1" applyBorder="1" applyAlignment="1">
      <alignment horizontal="left" vertical="center"/>
    </xf>
    <xf numFmtId="0" fontId="10" fillId="7" borderId="0" xfId="0" applyFont="1" applyFill="1" applyBorder="1" applyAlignment="1">
      <alignment horizontal="left" vertical="center"/>
    </xf>
    <xf numFmtId="0" fontId="22" fillId="0" borderId="1"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Hyperlink"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28575</xdr:rowOff>
    </xdr:from>
    <xdr:to>
      <xdr:col>0</xdr:col>
      <xdr:colOff>1047750</xdr:colOff>
      <xdr:row>22</xdr:row>
      <xdr:rowOff>66675</xdr:rowOff>
    </xdr:to>
    <xdr:pic>
      <xdr:nvPicPr>
        <xdr:cNvPr id="3" name="Picture 2"/>
        <xdr:cNvPicPr preferRelativeResize="1">
          <a:picLocks noChangeAspect="1"/>
        </xdr:cNvPicPr>
      </xdr:nvPicPr>
      <xdr:blipFill>
        <a:blip r:embed="rId1"/>
        <a:stretch>
          <a:fillRect/>
        </a:stretch>
      </xdr:blipFill>
      <xdr:spPr>
        <a:xfrm>
          <a:off x="0" y="4000500"/>
          <a:ext cx="1047750" cy="609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1</xdr:row>
      <xdr:rowOff>28575</xdr:rowOff>
    </xdr:from>
    <xdr:to>
      <xdr:col>4</xdr:col>
      <xdr:colOff>476250</xdr:colOff>
      <xdr:row>4</xdr:row>
      <xdr:rowOff>66675</xdr:rowOff>
    </xdr:to>
    <xdr:pic>
      <xdr:nvPicPr>
        <xdr:cNvPr id="5" name="Picture 4"/>
        <xdr:cNvPicPr preferRelativeResize="1">
          <a:picLocks noChangeAspect="1"/>
        </xdr:cNvPicPr>
      </xdr:nvPicPr>
      <xdr:blipFill>
        <a:blip r:embed="rId1"/>
        <a:stretch>
          <a:fillRect/>
        </a:stretch>
      </xdr:blipFill>
      <xdr:spPr>
        <a:xfrm>
          <a:off x="3733800" y="323850"/>
          <a:ext cx="1028700" cy="609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857250</xdr:colOff>
      <xdr:row>3</xdr:row>
      <xdr:rowOff>76200</xdr:rowOff>
    </xdr:from>
    <xdr:to>
      <xdr:col>1</xdr:col>
      <xdr:colOff>1905000</xdr:colOff>
      <xdr:row>5</xdr:row>
      <xdr:rowOff>76200</xdr:rowOff>
    </xdr:to>
    <xdr:pic>
      <xdr:nvPicPr>
        <xdr:cNvPr id="2" name="Picture 1"/>
        <xdr:cNvPicPr preferRelativeResize="1">
          <a:picLocks noChangeAspect="1"/>
        </xdr:cNvPicPr>
      </xdr:nvPicPr>
      <xdr:blipFill>
        <a:blip r:embed="rId1"/>
        <a:stretch>
          <a:fillRect/>
        </a:stretch>
      </xdr:blipFill>
      <xdr:spPr>
        <a:xfrm>
          <a:off x="1447800" y="1295400"/>
          <a:ext cx="1047750" cy="5143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xdr:row>
      <xdr:rowOff>0</xdr:rowOff>
    </xdr:from>
    <xdr:to>
      <xdr:col>5</xdr:col>
      <xdr:colOff>0</xdr:colOff>
      <xdr:row>1</xdr:row>
      <xdr:rowOff>609600</xdr:rowOff>
    </xdr:to>
    <xdr:pic>
      <xdr:nvPicPr>
        <xdr:cNvPr id="2" name="Picture 1"/>
        <xdr:cNvPicPr preferRelativeResize="1">
          <a:picLocks noChangeAspect="1"/>
        </xdr:cNvPicPr>
      </xdr:nvPicPr>
      <xdr:blipFill>
        <a:blip r:embed="rId1"/>
        <a:stretch>
          <a:fillRect/>
        </a:stretch>
      </xdr:blipFill>
      <xdr:spPr>
        <a:xfrm>
          <a:off x="4362450" y="190500"/>
          <a:ext cx="1009650" cy="609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0</xdr:row>
      <xdr:rowOff>114300</xdr:rowOff>
    </xdr:from>
    <xdr:to>
      <xdr:col>4</xdr:col>
      <xdr:colOff>1609725</xdr:colOff>
      <xdr:row>2</xdr:row>
      <xdr:rowOff>0</xdr:rowOff>
    </xdr:to>
    <xdr:pic>
      <xdr:nvPicPr>
        <xdr:cNvPr id="3" name="Picture 2"/>
        <xdr:cNvPicPr preferRelativeResize="1">
          <a:picLocks noChangeAspect="1"/>
        </xdr:cNvPicPr>
      </xdr:nvPicPr>
      <xdr:blipFill>
        <a:blip r:embed="rId1"/>
        <a:stretch>
          <a:fillRect/>
        </a:stretch>
      </xdr:blipFill>
      <xdr:spPr>
        <a:xfrm>
          <a:off x="7010400" y="114300"/>
          <a:ext cx="1047750" cy="609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hyperlink" Target="https://sisu.ut.ee/sites/default/files/ranne/files/rita_ranne_teemakokkuvote_oppereisid_juuni2019.pdf" TargetMode="External" /><Relationship Id="rId2" Type="http://schemas.openxmlformats.org/officeDocument/2006/relationships/hyperlink" Target="https://sisu.ut.ee/sites/default/files/ranne/files/rita-teemakokkuvote-euroopa-kool-juuni_2019.pdf" TargetMode="Externa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topLeftCell="A1">
      <selection activeCell="A7" sqref="A7:A11"/>
    </sheetView>
  </sheetViews>
  <sheetFormatPr defaultColWidth="8.8515625" defaultRowHeight="15"/>
  <cols>
    <col min="1" max="1" width="53.00390625" style="0" customWidth="1"/>
    <col min="2" max="2" width="96.421875" style="0" customWidth="1"/>
  </cols>
  <sheetData>
    <row r="1" spans="1:2" ht="15" thickBot="1">
      <c r="A1" s="312" t="s">
        <v>45</v>
      </c>
      <c r="B1" s="313"/>
    </row>
    <row r="2" spans="1:2" ht="15">
      <c r="A2" s="64" t="s">
        <v>36</v>
      </c>
      <c r="B2" s="67" t="s">
        <v>62</v>
      </c>
    </row>
    <row r="3" spans="1:2" ht="15" thickBot="1">
      <c r="A3" s="23"/>
      <c r="B3" s="68"/>
    </row>
    <row r="4" spans="1:2" ht="15" thickBot="1">
      <c r="A4" s="65" t="s">
        <v>37</v>
      </c>
      <c r="B4" s="68" t="s">
        <v>63</v>
      </c>
    </row>
    <row r="5" spans="1:2" ht="15" thickBot="1">
      <c r="A5" s="65" t="s">
        <v>38</v>
      </c>
      <c r="B5" s="68" t="s">
        <v>64</v>
      </c>
    </row>
    <row r="6" spans="1:2" ht="15" thickBot="1">
      <c r="A6" s="65" t="s">
        <v>39</v>
      </c>
      <c r="B6" s="68" t="s">
        <v>40</v>
      </c>
    </row>
    <row r="7" spans="1:2" ht="15">
      <c r="A7" s="314" t="s">
        <v>41</v>
      </c>
      <c r="B7" s="67" t="s">
        <v>65</v>
      </c>
    </row>
    <row r="8" spans="1:2" ht="15">
      <c r="A8" s="315"/>
      <c r="B8" s="67" t="s">
        <v>66</v>
      </c>
    </row>
    <row r="9" spans="1:2" ht="15">
      <c r="A9" s="315"/>
      <c r="B9" s="67" t="s">
        <v>67</v>
      </c>
    </row>
    <row r="10" spans="1:2" ht="15">
      <c r="A10" s="315"/>
      <c r="B10" s="67" t="s">
        <v>68</v>
      </c>
    </row>
    <row r="11" spans="1:2" ht="15" thickBot="1">
      <c r="A11" s="315"/>
      <c r="B11" s="67" t="s">
        <v>69</v>
      </c>
    </row>
    <row r="12" spans="1:2" ht="15" thickBot="1">
      <c r="A12" s="69" t="s">
        <v>42</v>
      </c>
      <c r="B12" s="70">
        <v>43651</v>
      </c>
    </row>
    <row r="13" spans="1:2" ht="15" thickBot="1">
      <c r="A13" s="65" t="s">
        <v>178</v>
      </c>
      <c r="B13" s="71">
        <v>43556</v>
      </c>
    </row>
    <row r="14" spans="1:2" ht="15" thickBot="1">
      <c r="A14" s="65" t="s">
        <v>46</v>
      </c>
      <c r="B14" s="71">
        <v>43646</v>
      </c>
    </row>
    <row r="15" spans="1:2" ht="29.5" thickBot="1">
      <c r="A15" s="23" t="s">
        <v>43</v>
      </c>
      <c r="B15" s="306"/>
    </row>
    <row r="16" spans="1:2" ht="15" thickBot="1">
      <c r="A16" s="23" t="s">
        <v>158</v>
      </c>
      <c r="B16" s="112">
        <f>'Kogu projekti eelarve'!H20</f>
        <v>177863.43179999996</v>
      </c>
    </row>
    <row r="17" spans="1:2" ht="29">
      <c r="A17" s="168" t="s">
        <v>44</v>
      </c>
      <c r="B17" s="166">
        <f>SUM('Kogu projekti eelarve'!C20,'Kogu projekti eelarve'!D20,'Kogu projekti eelarve'!E20,'Kogu projekti eelarve'!G20,'Kogu projekti eelarve'!P20)+'Kogu projekti eelarve'!H20</f>
        <v>785929.9956</v>
      </c>
    </row>
    <row r="18" spans="1:2" ht="15">
      <c r="A18" s="169"/>
      <c r="B18" s="167"/>
    </row>
  </sheetData>
  <mergeCells count="2">
    <mergeCell ref="A1:B1"/>
    <mergeCell ref="A7:A11"/>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6"/>
  <sheetViews>
    <sheetView zoomScale="70" zoomScaleNormal="70" workbookViewId="0" topLeftCell="A1">
      <selection activeCell="B45" sqref="B45"/>
    </sheetView>
  </sheetViews>
  <sheetFormatPr defaultColWidth="8.8515625" defaultRowHeight="15"/>
  <cols>
    <col min="1" max="1" width="10.421875" style="0" customWidth="1"/>
    <col min="2" max="2" width="34.57421875" style="0" customWidth="1"/>
    <col min="5" max="5" width="8.8515625" style="135" customWidth="1"/>
  </cols>
  <sheetData>
    <row r="2" ht="18.5">
      <c r="B2" s="1" t="s">
        <v>83</v>
      </c>
    </row>
    <row r="3" ht="18.5">
      <c r="B3" s="1"/>
    </row>
    <row r="4" ht="24" thickBot="1">
      <c r="B4" s="2" t="s">
        <v>0</v>
      </c>
    </row>
    <row r="5" spans="1:16" ht="24" thickBot="1">
      <c r="A5" s="91" t="s">
        <v>58</v>
      </c>
      <c r="B5" s="99"/>
      <c r="C5" s="327" t="s">
        <v>25</v>
      </c>
      <c r="D5" s="328"/>
      <c r="E5" s="328"/>
      <c r="F5" s="329"/>
      <c r="G5" s="327" t="s">
        <v>26</v>
      </c>
      <c r="H5" s="328"/>
      <c r="I5" s="328"/>
      <c r="J5" s="329"/>
      <c r="K5" s="327" t="s">
        <v>27</v>
      </c>
      <c r="L5" s="328"/>
      <c r="M5" s="328"/>
      <c r="N5" s="329"/>
      <c r="P5" s="153" t="s">
        <v>189</v>
      </c>
    </row>
    <row r="6" spans="1:16" ht="15.5">
      <c r="A6" s="80"/>
      <c r="B6" s="7"/>
      <c r="C6" s="66">
        <v>2018</v>
      </c>
      <c r="D6" s="27">
        <v>2018</v>
      </c>
      <c r="E6" s="136">
        <v>2018</v>
      </c>
      <c r="F6" s="27">
        <v>2018</v>
      </c>
      <c r="G6" s="66">
        <v>2019</v>
      </c>
      <c r="H6" s="27">
        <v>2019</v>
      </c>
      <c r="I6" s="27">
        <v>2019</v>
      </c>
      <c r="J6" s="27">
        <v>2019</v>
      </c>
      <c r="K6" s="66">
        <v>2020</v>
      </c>
      <c r="L6" s="27">
        <v>2020</v>
      </c>
      <c r="M6" s="27">
        <v>2020</v>
      </c>
      <c r="N6" s="28">
        <v>2020</v>
      </c>
      <c r="P6" s="153">
        <v>2018</v>
      </c>
    </row>
    <row r="7" spans="1:16" ht="15" thickBot="1">
      <c r="A7" s="80"/>
      <c r="B7" s="7" t="s">
        <v>24</v>
      </c>
      <c r="C7" s="29" t="s">
        <v>20</v>
      </c>
      <c r="D7" s="30" t="s">
        <v>21</v>
      </c>
      <c r="E7" s="137" t="s">
        <v>22</v>
      </c>
      <c r="F7" s="30" t="s">
        <v>23</v>
      </c>
      <c r="G7" s="29" t="s">
        <v>20</v>
      </c>
      <c r="H7" s="30" t="s">
        <v>21</v>
      </c>
      <c r="I7" s="30" t="s">
        <v>22</v>
      </c>
      <c r="J7" s="30" t="s">
        <v>23</v>
      </c>
      <c r="K7" s="29" t="s">
        <v>20</v>
      </c>
      <c r="L7" s="30" t="s">
        <v>21</v>
      </c>
      <c r="M7" s="30" t="s">
        <v>22</v>
      </c>
      <c r="N7" s="31" t="s">
        <v>23</v>
      </c>
      <c r="P7" s="154" t="s">
        <v>23</v>
      </c>
    </row>
    <row r="8" spans="1:16" ht="15" thickBot="1">
      <c r="A8" s="81" t="s">
        <v>2</v>
      </c>
      <c r="B8" s="17" t="s">
        <v>1</v>
      </c>
      <c r="C8" s="9">
        <f aca="true" t="shared" si="0" ref="C8:N8">C26+C44</f>
        <v>10001.55</v>
      </c>
      <c r="D8" s="9">
        <f t="shared" si="0"/>
        <v>18644.02</v>
      </c>
      <c r="E8" s="122">
        <f t="shared" si="0"/>
        <v>12886.78</v>
      </c>
      <c r="F8" s="9">
        <f t="shared" si="0"/>
        <v>17398.79</v>
      </c>
      <c r="G8" s="9">
        <f t="shared" si="0"/>
        <v>12494.81</v>
      </c>
      <c r="H8" s="9">
        <f t="shared" si="0"/>
        <v>11523.99</v>
      </c>
      <c r="I8" s="9">
        <f t="shared" si="0"/>
        <v>0</v>
      </c>
      <c r="J8" s="9">
        <f t="shared" si="0"/>
        <v>0</v>
      </c>
      <c r="K8" s="9">
        <f t="shared" si="0"/>
        <v>0</v>
      </c>
      <c r="L8" s="9">
        <f t="shared" si="0"/>
        <v>0</v>
      </c>
      <c r="M8" s="9">
        <f t="shared" si="0"/>
        <v>0</v>
      </c>
      <c r="N8" s="44">
        <f t="shared" si="0"/>
        <v>0</v>
      </c>
      <c r="P8" s="44">
        <f aca="true" t="shared" si="1" ref="P8:P15">P26+P44</f>
        <v>15448.55</v>
      </c>
    </row>
    <row r="9" spans="1:16" ht="44" thickBot="1">
      <c r="A9" s="82" t="s">
        <v>10</v>
      </c>
      <c r="B9" s="6" t="s">
        <v>209</v>
      </c>
      <c r="C9" s="10">
        <f aca="true" t="shared" si="2" ref="C9:N9">C27+C45</f>
        <v>10001.55</v>
      </c>
      <c r="D9" s="10">
        <f t="shared" si="2"/>
        <v>18644.02</v>
      </c>
      <c r="E9" s="138">
        <f t="shared" si="2"/>
        <v>12886.78</v>
      </c>
      <c r="F9" s="10">
        <f t="shared" si="2"/>
        <v>17398.79</v>
      </c>
      <c r="G9" s="10">
        <f t="shared" si="2"/>
        <v>12494.81</v>
      </c>
      <c r="H9" s="10">
        <f t="shared" si="2"/>
        <v>11523.99</v>
      </c>
      <c r="I9" s="10">
        <f t="shared" si="2"/>
        <v>0</v>
      </c>
      <c r="J9" s="10">
        <f t="shared" si="2"/>
        <v>0</v>
      </c>
      <c r="K9" s="10">
        <f t="shared" si="2"/>
        <v>0</v>
      </c>
      <c r="L9" s="10">
        <f t="shared" si="2"/>
        <v>0</v>
      </c>
      <c r="M9" s="10">
        <f t="shared" si="2"/>
        <v>0</v>
      </c>
      <c r="N9" s="45">
        <f t="shared" si="2"/>
        <v>0</v>
      </c>
      <c r="P9" s="45">
        <f t="shared" si="1"/>
        <v>15448.55</v>
      </c>
    </row>
    <row r="10" spans="1:16" ht="15" thickBot="1">
      <c r="A10" s="84" t="s">
        <v>3</v>
      </c>
      <c r="B10" s="17" t="s">
        <v>4</v>
      </c>
      <c r="C10" s="36">
        <f aca="true" t="shared" si="3" ref="C10:N10">C28+C46</f>
        <v>990.21</v>
      </c>
      <c r="D10" s="36">
        <f t="shared" si="3"/>
        <v>3113.61</v>
      </c>
      <c r="E10" s="123">
        <f t="shared" si="3"/>
        <v>149.46</v>
      </c>
      <c r="F10" s="36">
        <f t="shared" si="3"/>
        <v>1635.5700000000002</v>
      </c>
      <c r="G10" s="36">
        <f t="shared" si="3"/>
        <v>167.6</v>
      </c>
      <c r="H10" s="36">
        <f t="shared" si="3"/>
        <v>1001.2900000000001</v>
      </c>
      <c r="I10" s="36">
        <f t="shared" si="3"/>
        <v>0</v>
      </c>
      <c r="J10" s="36">
        <f t="shared" si="3"/>
        <v>0</v>
      </c>
      <c r="K10" s="36">
        <f t="shared" si="3"/>
        <v>0</v>
      </c>
      <c r="L10" s="36">
        <f t="shared" si="3"/>
        <v>0</v>
      </c>
      <c r="M10" s="36">
        <f t="shared" si="3"/>
        <v>0</v>
      </c>
      <c r="N10" s="46">
        <f t="shared" si="3"/>
        <v>0</v>
      </c>
      <c r="P10" s="46">
        <f t="shared" si="1"/>
        <v>1669.8600000000001</v>
      </c>
    </row>
    <row r="11" spans="1:16" ht="29.5" thickBot="1">
      <c r="A11" s="83" t="s">
        <v>11</v>
      </c>
      <c r="B11" s="18" t="s">
        <v>5</v>
      </c>
      <c r="C11" s="37">
        <f aca="true" t="shared" si="4" ref="C11:N11">C29+C47</f>
        <v>64.74</v>
      </c>
      <c r="D11" s="37">
        <f t="shared" si="4"/>
        <v>2141.55</v>
      </c>
      <c r="E11" s="139">
        <f t="shared" si="4"/>
        <v>79.7</v>
      </c>
      <c r="F11" s="37">
        <f t="shared" si="4"/>
        <v>1489.96</v>
      </c>
      <c r="G11" s="37">
        <f t="shared" si="4"/>
        <v>167.6</v>
      </c>
      <c r="H11" s="37">
        <f t="shared" si="4"/>
        <v>333.6</v>
      </c>
      <c r="I11" s="37">
        <f t="shared" si="4"/>
        <v>0</v>
      </c>
      <c r="J11" s="37">
        <f t="shared" si="4"/>
        <v>0</v>
      </c>
      <c r="K11" s="37">
        <f t="shared" si="4"/>
        <v>0</v>
      </c>
      <c r="L11" s="37">
        <f t="shared" si="4"/>
        <v>0</v>
      </c>
      <c r="M11" s="37">
        <f t="shared" si="4"/>
        <v>0</v>
      </c>
      <c r="N11" s="47">
        <f t="shared" si="4"/>
        <v>0</v>
      </c>
      <c r="P11" s="47">
        <f t="shared" si="1"/>
        <v>1524.25</v>
      </c>
    </row>
    <row r="12" spans="1:16" ht="15" thickBot="1">
      <c r="A12" s="83" t="s">
        <v>12</v>
      </c>
      <c r="B12" s="18" t="s">
        <v>28</v>
      </c>
      <c r="C12" s="37">
        <f aca="true" t="shared" si="5" ref="C12:N12">C30+C48</f>
        <v>0</v>
      </c>
      <c r="D12" s="37">
        <f t="shared" si="5"/>
        <v>0</v>
      </c>
      <c r="E12" s="139">
        <f t="shared" si="5"/>
        <v>69.76</v>
      </c>
      <c r="F12" s="37">
        <f t="shared" si="5"/>
        <v>0</v>
      </c>
      <c r="G12" s="37">
        <f t="shared" si="5"/>
        <v>0</v>
      </c>
      <c r="H12" s="37">
        <f t="shared" si="5"/>
        <v>667.69</v>
      </c>
      <c r="I12" s="37">
        <f t="shared" si="5"/>
        <v>0</v>
      </c>
      <c r="J12" s="37">
        <f t="shared" si="5"/>
        <v>0</v>
      </c>
      <c r="K12" s="37">
        <f t="shared" si="5"/>
        <v>0</v>
      </c>
      <c r="L12" s="37">
        <f t="shared" si="5"/>
        <v>0</v>
      </c>
      <c r="M12" s="37">
        <f t="shared" si="5"/>
        <v>0</v>
      </c>
      <c r="N12" s="47">
        <f t="shared" si="5"/>
        <v>0</v>
      </c>
      <c r="P12" s="47">
        <f t="shared" si="1"/>
        <v>0</v>
      </c>
    </row>
    <row r="13" spans="1:16" ht="15" thickBot="1">
      <c r="A13" s="83" t="s">
        <v>13</v>
      </c>
      <c r="B13" s="18" t="s">
        <v>6</v>
      </c>
      <c r="C13" s="37">
        <f aca="true" t="shared" si="6" ref="C13:N13">C31+C49</f>
        <v>925.47</v>
      </c>
      <c r="D13" s="37">
        <f t="shared" si="6"/>
        <v>815</v>
      </c>
      <c r="E13" s="139">
        <f t="shared" si="6"/>
        <v>0</v>
      </c>
      <c r="F13" s="37">
        <f t="shared" si="6"/>
        <v>0</v>
      </c>
      <c r="G13" s="37">
        <f t="shared" si="6"/>
        <v>0</v>
      </c>
      <c r="H13" s="37">
        <f t="shared" si="6"/>
        <v>0</v>
      </c>
      <c r="I13" s="37">
        <f t="shared" si="6"/>
        <v>0</v>
      </c>
      <c r="J13" s="37">
        <f t="shared" si="6"/>
        <v>0</v>
      </c>
      <c r="K13" s="37">
        <f t="shared" si="6"/>
        <v>0</v>
      </c>
      <c r="L13" s="37">
        <f t="shared" si="6"/>
        <v>0</v>
      </c>
      <c r="M13" s="37">
        <f t="shared" si="6"/>
        <v>0</v>
      </c>
      <c r="N13" s="47">
        <f t="shared" si="6"/>
        <v>0</v>
      </c>
      <c r="P13" s="47">
        <f t="shared" si="1"/>
        <v>0</v>
      </c>
    </row>
    <row r="14" spans="1:16" ht="15" thickBot="1">
      <c r="A14" s="83" t="s">
        <v>14</v>
      </c>
      <c r="B14" s="6" t="s">
        <v>7</v>
      </c>
      <c r="C14" s="37">
        <f aca="true" t="shared" si="7" ref="C14:N14">C32+C50</f>
        <v>0</v>
      </c>
      <c r="D14" s="37">
        <f t="shared" si="7"/>
        <v>0</v>
      </c>
      <c r="E14" s="139">
        <f t="shared" si="7"/>
        <v>0</v>
      </c>
      <c r="F14" s="37">
        <f t="shared" si="7"/>
        <v>0</v>
      </c>
      <c r="G14" s="37">
        <f t="shared" si="7"/>
        <v>0</v>
      </c>
      <c r="H14" s="37">
        <f t="shared" si="7"/>
        <v>0</v>
      </c>
      <c r="I14" s="37">
        <f t="shared" si="7"/>
        <v>0</v>
      </c>
      <c r="J14" s="37">
        <f t="shared" si="7"/>
        <v>0</v>
      </c>
      <c r="K14" s="37">
        <f t="shared" si="7"/>
        <v>0</v>
      </c>
      <c r="L14" s="37">
        <f t="shared" si="7"/>
        <v>0</v>
      </c>
      <c r="M14" s="37">
        <f t="shared" si="7"/>
        <v>0</v>
      </c>
      <c r="N14" s="47">
        <f t="shared" si="7"/>
        <v>0</v>
      </c>
      <c r="P14" s="47">
        <f t="shared" si="1"/>
        <v>0</v>
      </c>
    </row>
    <row r="15" spans="1:16" ht="15" thickBot="1">
      <c r="A15" s="83" t="s">
        <v>15</v>
      </c>
      <c r="B15" s="6" t="s">
        <v>56</v>
      </c>
      <c r="C15" s="37">
        <f aca="true" t="shared" si="8" ref="C15:N15">C33+C51</f>
        <v>0</v>
      </c>
      <c r="D15" s="37">
        <f t="shared" si="8"/>
        <v>157.06</v>
      </c>
      <c r="E15" s="139">
        <f t="shared" si="8"/>
        <v>0</v>
      </c>
      <c r="F15" s="37">
        <f t="shared" si="8"/>
        <v>145.61</v>
      </c>
      <c r="G15" s="37">
        <f t="shared" si="8"/>
        <v>0</v>
      </c>
      <c r="H15" s="37">
        <f t="shared" si="8"/>
        <v>0</v>
      </c>
      <c r="I15" s="37">
        <f t="shared" si="8"/>
        <v>0</v>
      </c>
      <c r="J15" s="37">
        <f t="shared" si="8"/>
        <v>0</v>
      </c>
      <c r="K15" s="37">
        <f t="shared" si="8"/>
        <v>0</v>
      </c>
      <c r="L15" s="37">
        <f t="shared" si="8"/>
        <v>0</v>
      </c>
      <c r="M15" s="37">
        <f t="shared" si="8"/>
        <v>0</v>
      </c>
      <c r="N15" s="47">
        <f t="shared" si="8"/>
        <v>0</v>
      </c>
      <c r="P15" s="47">
        <f t="shared" si="1"/>
        <v>145.61</v>
      </c>
    </row>
    <row r="16" spans="1:16" ht="15" thickBot="1">
      <c r="A16" s="84" t="s">
        <v>8</v>
      </c>
      <c r="B16" s="39" t="s">
        <v>9</v>
      </c>
      <c r="C16" s="11">
        <f>C17</f>
        <v>1500.2324999999998</v>
      </c>
      <c r="D16" s="11">
        <f aca="true" t="shared" si="9" ref="D16:P16">D17</f>
        <v>2796.603</v>
      </c>
      <c r="E16" s="140">
        <f t="shared" si="9"/>
        <v>1933.017</v>
      </c>
      <c r="F16" s="11">
        <f t="shared" si="9"/>
        <v>2609.8185</v>
      </c>
      <c r="G16" s="11">
        <f t="shared" si="9"/>
        <v>1874.2214999999999</v>
      </c>
      <c r="H16" s="11">
        <f t="shared" si="9"/>
        <v>1728.5984999999998</v>
      </c>
      <c r="I16" s="11">
        <f t="shared" si="9"/>
        <v>0</v>
      </c>
      <c r="J16" s="11">
        <f t="shared" si="9"/>
        <v>0</v>
      </c>
      <c r="K16" s="11">
        <f t="shared" si="9"/>
        <v>0</v>
      </c>
      <c r="L16" s="11">
        <f t="shared" si="9"/>
        <v>0</v>
      </c>
      <c r="M16" s="11">
        <f t="shared" si="9"/>
        <v>0</v>
      </c>
      <c r="N16" s="48">
        <f t="shared" si="9"/>
        <v>0</v>
      </c>
      <c r="P16" s="48">
        <f t="shared" si="9"/>
        <v>2317.2825</v>
      </c>
    </row>
    <row r="17" spans="1:16" ht="15" thickBot="1">
      <c r="A17" s="85" t="s">
        <v>53</v>
      </c>
      <c r="B17" s="56" t="s">
        <v>52</v>
      </c>
      <c r="C17" s="51">
        <f aca="true" t="shared" si="10" ref="C17:N17">C8*0.15</f>
        <v>1500.2324999999998</v>
      </c>
      <c r="D17" s="51">
        <f t="shared" si="10"/>
        <v>2796.603</v>
      </c>
      <c r="E17" s="141">
        <f t="shared" si="10"/>
        <v>1933.017</v>
      </c>
      <c r="F17" s="51">
        <f t="shared" si="10"/>
        <v>2609.8185</v>
      </c>
      <c r="G17" s="51">
        <f t="shared" si="10"/>
        <v>1874.2214999999999</v>
      </c>
      <c r="H17" s="51">
        <f t="shared" si="10"/>
        <v>1728.5984999999998</v>
      </c>
      <c r="I17" s="51">
        <f t="shared" si="10"/>
        <v>0</v>
      </c>
      <c r="J17" s="51">
        <f t="shared" si="10"/>
        <v>0</v>
      </c>
      <c r="K17" s="51">
        <f t="shared" si="10"/>
        <v>0</v>
      </c>
      <c r="L17" s="51">
        <f t="shared" si="10"/>
        <v>0</v>
      </c>
      <c r="M17" s="51">
        <f t="shared" si="10"/>
        <v>0</v>
      </c>
      <c r="N17" s="86">
        <f t="shared" si="10"/>
        <v>0</v>
      </c>
      <c r="P17" s="86">
        <f>P8*0.15</f>
        <v>2317.2825</v>
      </c>
    </row>
    <row r="18" spans="1:16" ht="15" thickBot="1">
      <c r="A18" s="59"/>
      <c r="B18" s="60" t="s">
        <v>57</v>
      </c>
      <c r="C18" s="52">
        <f aca="true" t="shared" si="11" ref="C18:N18">C8+C10+C16</f>
        <v>12491.992499999998</v>
      </c>
      <c r="D18" s="52">
        <f t="shared" si="11"/>
        <v>24554.233</v>
      </c>
      <c r="E18" s="142">
        <f t="shared" si="11"/>
        <v>14969.257</v>
      </c>
      <c r="F18" s="52">
        <f t="shared" si="11"/>
        <v>21644.1785</v>
      </c>
      <c r="G18" s="52">
        <f t="shared" si="11"/>
        <v>14536.6315</v>
      </c>
      <c r="H18" s="52">
        <f t="shared" si="11"/>
        <v>14253.8785</v>
      </c>
      <c r="I18" s="52">
        <f t="shared" si="11"/>
        <v>0</v>
      </c>
      <c r="J18" s="52">
        <f t="shared" si="11"/>
        <v>0</v>
      </c>
      <c r="K18" s="52">
        <f t="shared" si="11"/>
        <v>0</v>
      </c>
      <c r="L18" s="52">
        <f t="shared" si="11"/>
        <v>0</v>
      </c>
      <c r="M18" s="52">
        <f t="shared" si="11"/>
        <v>0</v>
      </c>
      <c r="N18" s="53">
        <f t="shared" si="11"/>
        <v>0</v>
      </c>
      <c r="P18" s="53">
        <f>P8+P10+P16</f>
        <v>19435.6925</v>
      </c>
    </row>
    <row r="19" spans="1:16" ht="15" thickBot="1">
      <c r="A19" s="87" t="s">
        <v>16</v>
      </c>
      <c r="B19" s="54" t="s">
        <v>17</v>
      </c>
      <c r="C19" s="25">
        <f>C18*0.2</f>
        <v>2498.3985</v>
      </c>
      <c r="D19" s="25">
        <f aca="true" t="shared" si="12" ref="D19:N19">D18*0.2</f>
        <v>4910.8466</v>
      </c>
      <c r="E19" s="143">
        <f t="shared" si="12"/>
        <v>2993.8514</v>
      </c>
      <c r="F19" s="25">
        <f t="shared" si="12"/>
        <v>4328.8357000000005</v>
      </c>
      <c r="G19" s="25">
        <f t="shared" si="12"/>
        <v>2907.3263</v>
      </c>
      <c r="H19" s="25">
        <f t="shared" si="12"/>
        <v>2850.7757</v>
      </c>
      <c r="I19" s="25">
        <f t="shared" si="12"/>
        <v>0</v>
      </c>
      <c r="J19" s="25">
        <f t="shared" si="12"/>
        <v>0</v>
      </c>
      <c r="K19" s="25">
        <f t="shared" si="12"/>
        <v>0</v>
      </c>
      <c r="L19" s="25">
        <f t="shared" si="12"/>
        <v>0</v>
      </c>
      <c r="M19" s="25">
        <f t="shared" si="12"/>
        <v>0</v>
      </c>
      <c r="N19" s="58">
        <f t="shared" si="12"/>
        <v>0</v>
      </c>
      <c r="P19" s="58">
        <f aca="true" t="shared" si="13" ref="P19">P18*0.2</f>
        <v>3887.1385000000005</v>
      </c>
    </row>
    <row r="20" spans="1:16" ht="15" thickBot="1">
      <c r="A20" s="88" t="s">
        <v>18</v>
      </c>
      <c r="B20" s="89" t="s">
        <v>19</v>
      </c>
      <c r="C20" s="11">
        <f>C18+C19</f>
        <v>14990.390999999998</v>
      </c>
      <c r="D20" s="11">
        <f aca="true" t="shared" si="14" ref="D20:N20">D18+D19</f>
        <v>29465.0796</v>
      </c>
      <c r="E20" s="140">
        <f t="shared" si="14"/>
        <v>17963.1084</v>
      </c>
      <c r="F20" s="11">
        <f t="shared" si="14"/>
        <v>25973.0142</v>
      </c>
      <c r="G20" s="11">
        <f t="shared" si="14"/>
        <v>17443.9578</v>
      </c>
      <c r="H20" s="11">
        <f t="shared" si="14"/>
        <v>17104.6542</v>
      </c>
      <c r="I20" s="11">
        <f t="shared" si="14"/>
        <v>0</v>
      </c>
      <c r="J20" s="11">
        <f t="shared" si="14"/>
        <v>0</v>
      </c>
      <c r="K20" s="11">
        <f t="shared" si="14"/>
        <v>0</v>
      </c>
      <c r="L20" s="11">
        <f t="shared" si="14"/>
        <v>0</v>
      </c>
      <c r="M20" s="11">
        <f t="shared" si="14"/>
        <v>0</v>
      </c>
      <c r="N20" s="48">
        <f t="shared" si="14"/>
        <v>0</v>
      </c>
      <c r="P20" s="48">
        <f aca="true" t="shared" si="15" ref="P20">P18+P19</f>
        <v>23322.831000000002</v>
      </c>
    </row>
    <row r="21" ht="24" thickBot="1">
      <c r="B21" s="2"/>
    </row>
    <row r="22" spans="1:3" ht="24" thickBot="1">
      <c r="A22" s="78" t="s">
        <v>59</v>
      </c>
      <c r="C22" s="2"/>
    </row>
    <row r="23" spans="1:16" ht="24" thickBot="1">
      <c r="A23" s="91" t="s">
        <v>74</v>
      </c>
      <c r="B23" s="180"/>
      <c r="C23" s="327" t="s">
        <v>25</v>
      </c>
      <c r="D23" s="328"/>
      <c r="E23" s="328"/>
      <c r="F23" s="329"/>
      <c r="G23" s="327" t="s">
        <v>26</v>
      </c>
      <c r="H23" s="328"/>
      <c r="I23" s="328"/>
      <c r="J23" s="329"/>
      <c r="K23" s="327" t="s">
        <v>27</v>
      </c>
      <c r="L23" s="328"/>
      <c r="M23" s="328"/>
      <c r="N23" s="329"/>
      <c r="O23" s="7"/>
      <c r="P23" s="212" t="s">
        <v>189</v>
      </c>
    </row>
    <row r="24" spans="1:16" ht="15.5">
      <c r="A24" s="80"/>
      <c r="B24" s="7"/>
      <c r="C24" s="170">
        <v>2018</v>
      </c>
      <c r="D24" s="118">
        <v>2018</v>
      </c>
      <c r="E24" s="136">
        <v>2018</v>
      </c>
      <c r="F24" s="28">
        <v>2018</v>
      </c>
      <c r="G24" s="170">
        <v>2019</v>
      </c>
      <c r="H24" s="27">
        <v>2019</v>
      </c>
      <c r="I24" s="27">
        <v>2019</v>
      </c>
      <c r="J24" s="28">
        <v>2019</v>
      </c>
      <c r="K24" s="170">
        <v>2020</v>
      </c>
      <c r="L24" s="27">
        <v>2020</v>
      </c>
      <c r="M24" s="27">
        <v>2020</v>
      </c>
      <c r="N24" s="28">
        <v>2020</v>
      </c>
      <c r="O24" s="7"/>
      <c r="P24" s="213">
        <v>2018</v>
      </c>
    </row>
    <row r="25" spans="1:16" ht="15" thickBot="1">
      <c r="A25" s="80"/>
      <c r="B25" s="7" t="s">
        <v>24</v>
      </c>
      <c r="C25" s="29" t="s">
        <v>20</v>
      </c>
      <c r="D25" s="119" t="s">
        <v>21</v>
      </c>
      <c r="E25" s="137" t="s">
        <v>22</v>
      </c>
      <c r="F25" s="31" t="s">
        <v>23</v>
      </c>
      <c r="G25" s="29" t="s">
        <v>20</v>
      </c>
      <c r="H25" s="30" t="s">
        <v>21</v>
      </c>
      <c r="I25" s="30" t="s">
        <v>22</v>
      </c>
      <c r="J25" s="31" t="s">
        <v>23</v>
      </c>
      <c r="K25" s="29" t="s">
        <v>20</v>
      </c>
      <c r="L25" s="30" t="s">
        <v>21</v>
      </c>
      <c r="M25" s="30" t="s">
        <v>22</v>
      </c>
      <c r="N25" s="31" t="s">
        <v>23</v>
      </c>
      <c r="O25" s="7"/>
      <c r="P25" s="219" t="s">
        <v>23</v>
      </c>
    </row>
    <row r="26" spans="1:16" ht="15">
      <c r="A26" s="81" t="s">
        <v>2</v>
      </c>
      <c r="B26" s="173" t="s">
        <v>1</v>
      </c>
      <c r="C26" s="107">
        <f>C27</f>
        <v>10001.55</v>
      </c>
      <c r="D26" s="107">
        <f aca="true" t="shared" si="16" ref="D26:P26">D27</f>
        <v>18644.02</v>
      </c>
      <c r="E26" s="107">
        <f t="shared" si="16"/>
        <v>12886.78</v>
      </c>
      <c r="F26" s="46">
        <f t="shared" si="16"/>
        <v>17398.79</v>
      </c>
      <c r="G26" s="107">
        <f t="shared" si="16"/>
        <v>12494.81</v>
      </c>
      <c r="H26" s="107">
        <f t="shared" si="16"/>
        <v>11523.99</v>
      </c>
      <c r="I26" s="107">
        <f t="shared" si="16"/>
        <v>0</v>
      </c>
      <c r="J26" s="46">
        <f t="shared" si="16"/>
        <v>0</v>
      </c>
      <c r="K26" s="107">
        <f t="shared" si="16"/>
        <v>0</v>
      </c>
      <c r="L26" s="107">
        <f t="shared" si="16"/>
        <v>0</v>
      </c>
      <c r="M26" s="107">
        <f t="shared" si="16"/>
        <v>0</v>
      </c>
      <c r="N26" s="46">
        <f t="shared" si="16"/>
        <v>0</v>
      </c>
      <c r="O26" s="192"/>
      <c r="P26" s="218">
        <f t="shared" si="16"/>
        <v>15448.55</v>
      </c>
    </row>
    <row r="27" spans="1:16" ht="43.5">
      <c r="A27" s="82" t="s">
        <v>10</v>
      </c>
      <c r="B27" s="6" t="s">
        <v>209</v>
      </c>
      <c r="C27" s="205">
        <v>10001.55</v>
      </c>
      <c r="D27" s="178">
        <v>18644.02</v>
      </c>
      <c r="E27" s="179">
        <v>12886.78</v>
      </c>
      <c r="F27" s="188">
        <v>17398.79</v>
      </c>
      <c r="G27" s="187">
        <v>12494.81</v>
      </c>
      <c r="H27" s="178">
        <v>11523.99</v>
      </c>
      <c r="I27" s="178">
        <v>0</v>
      </c>
      <c r="J27" s="188">
        <v>0</v>
      </c>
      <c r="K27" s="187">
        <v>0</v>
      </c>
      <c r="L27" s="178">
        <v>0</v>
      </c>
      <c r="M27" s="178">
        <v>0</v>
      </c>
      <c r="N27" s="188">
        <v>0</v>
      </c>
      <c r="P27" s="203">
        <v>15448.55</v>
      </c>
    </row>
    <row r="28" spans="1:16" ht="15" thickBot="1">
      <c r="A28" s="84" t="s">
        <v>3</v>
      </c>
      <c r="B28" s="174" t="s">
        <v>4</v>
      </c>
      <c r="C28" s="175">
        <f>C29+C30+C31+C32+C33</f>
        <v>990.21</v>
      </c>
      <c r="D28" s="175">
        <f>D29+D30+D31+D32+D33</f>
        <v>3113.61</v>
      </c>
      <c r="E28" s="176">
        <f aca="true" t="shared" si="17" ref="E28:N28">E29+E30+E31+E32+E33</f>
        <v>149.46</v>
      </c>
      <c r="F28" s="177">
        <f t="shared" si="17"/>
        <v>1635.5700000000002</v>
      </c>
      <c r="G28" s="175">
        <f t="shared" si="17"/>
        <v>167.6</v>
      </c>
      <c r="H28" s="175">
        <f t="shared" si="17"/>
        <v>1001.2900000000001</v>
      </c>
      <c r="I28" s="175">
        <f t="shared" si="17"/>
        <v>0</v>
      </c>
      <c r="J28" s="177">
        <f t="shared" si="17"/>
        <v>0</v>
      </c>
      <c r="K28" s="175">
        <f t="shared" si="17"/>
        <v>0</v>
      </c>
      <c r="L28" s="175">
        <f t="shared" si="17"/>
        <v>0</v>
      </c>
      <c r="M28" s="175">
        <f t="shared" si="17"/>
        <v>0</v>
      </c>
      <c r="N28" s="177">
        <f t="shared" si="17"/>
        <v>0</v>
      </c>
      <c r="O28" s="7"/>
      <c r="P28" s="214">
        <f aca="true" t="shared" si="18" ref="P28">P29+P30+P31+P32+P33</f>
        <v>1669.8600000000001</v>
      </c>
    </row>
    <row r="29" spans="1:16" ht="29">
      <c r="A29" s="83" t="s">
        <v>11</v>
      </c>
      <c r="B29" s="18" t="s">
        <v>5</v>
      </c>
      <c r="C29" s="37">
        <v>64.74</v>
      </c>
      <c r="D29" s="121">
        <v>2141.55</v>
      </c>
      <c r="E29" s="139">
        <v>79.7</v>
      </c>
      <c r="F29" s="47">
        <v>1489.96</v>
      </c>
      <c r="G29" s="37">
        <v>167.6</v>
      </c>
      <c r="H29" s="37">
        <v>333.6</v>
      </c>
      <c r="I29" s="37">
        <v>0</v>
      </c>
      <c r="J29" s="47">
        <v>0</v>
      </c>
      <c r="K29" s="37">
        <v>0</v>
      </c>
      <c r="L29" s="37">
        <v>0</v>
      </c>
      <c r="M29" s="37">
        <v>0</v>
      </c>
      <c r="N29" s="47">
        <v>0</v>
      </c>
      <c r="O29" s="7"/>
      <c r="P29" s="215">
        <v>1524.25</v>
      </c>
    </row>
    <row r="30" spans="1:16" ht="23.25" customHeight="1">
      <c r="A30" s="83" t="s">
        <v>12</v>
      </c>
      <c r="B30" s="18" t="s">
        <v>28</v>
      </c>
      <c r="C30" s="10">
        <v>0</v>
      </c>
      <c r="D30" s="120">
        <v>0</v>
      </c>
      <c r="E30" s="138">
        <v>69.76</v>
      </c>
      <c r="F30" s="45">
        <v>0</v>
      </c>
      <c r="G30" s="10">
        <v>0</v>
      </c>
      <c r="H30" s="10">
        <v>667.69</v>
      </c>
      <c r="I30" s="10">
        <v>0</v>
      </c>
      <c r="J30" s="45">
        <v>0</v>
      </c>
      <c r="K30" s="10">
        <v>0</v>
      </c>
      <c r="L30" s="10">
        <v>0</v>
      </c>
      <c r="M30" s="10">
        <v>0</v>
      </c>
      <c r="N30" s="45">
        <v>0</v>
      </c>
      <c r="O30" s="7"/>
      <c r="P30" s="215">
        <v>0</v>
      </c>
    </row>
    <row r="31" spans="1:16" ht="15">
      <c r="A31" s="83" t="s">
        <v>13</v>
      </c>
      <c r="B31" s="18" t="s">
        <v>6</v>
      </c>
      <c r="C31" s="10">
        <v>925.47</v>
      </c>
      <c r="D31" s="120">
        <v>815</v>
      </c>
      <c r="E31" s="138">
        <v>0</v>
      </c>
      <c r="F31" s="45">
        <v>0</v>
      </c>
      <c r="G31" s="10">
        <v>0</v>
      </c>
      <c r="H31" s="10">
        <v>0</v>
      </c>
      <c r="I31" s="10">
        <v>0</v>
      </c>
      <c r="J31" s="45">
        <v>0</v>
      </c>
      <c r="K31" s="10">
        <v>0</v>
      </c>
      <c r="L31" s="10">
        <v>0</v>
      </c>
      <c r="M31" s="10">
        <v>0</v>
      </c>
      <c r="N31" s="45">
        <v>0</v>
      </c>
      <c r="O31" s="7"/>
      <c r="P31" s="215">
        <v>0</v>
      </c>
    </row>
    <row r="32" spans="1:18" ht="15">
      <c r="A32" s="83" t="s">
        <v>14</v>
      </c>
      <c r="B32" s="6" t="s">
        <v>7</v>
      </c>
      <c r="C32" s="10">
        <v>0</v>
      </c>
      <c r="D32" s="120">
        <v>0</v>
      </c>
      <c r="E32" s="138">
        <v>0</v>
      </c>
      <c r="F32" s="45">
        <v>0</v>
      </c>
      <c r="G32" s="10">
        <v>0</v>
      </c>
      <c r="H32" s="10">
        <v>0</v>
      </c>
      <c r="I32" s="10">
        <v>0</v>
      </c>
      <c r="J32" s="45">
        <v>0</v>
      </c>
      <c r="K32" s="10">
        <v>0</v>
      </c>
      <c r="L32" s="10">
        <v>0</v>
      </c>
      <c r="M32" s="10">
        <v>0</v>
      </c>
      <c r="N32" s="45">
        <v>0</v>
      </c>
      <c r="O32" s="7"/>
      <c r="P32" s="215">
        <v>0</v>
      </c>
      <c r="Q32" s="7"/>
      <c r="R32" s="7"/>
    </row>
    <row r="33" spans="1:18" ht="15" thickBot="1">
      <c r="A33" s="83" t="s">
        <v>15</v>
      </c>
      <c r="B33" s="6" t="s">
        <v>56</v>
      </c>
      <c r="C33" s="10">
        <v>0</v>
      </c>
      <c r="D33" s="120">
        <v>157.06</v>
      </c>
      <c r="E33" s="138">
        <v>0</v>
      </c>
      <c r="F33" s="45">
        <v>145.61</v>
      </c>
      <c r="G33" s="10">
        <v>0</v>
      </c>
      <c r="H33" s="10">
        <v>0</v>
      </c>
      <c r="I33" s="10">
        <v>0</v>
      </c>
      <c r="J33" s="45">
        <v>0</v>
      </c>
      <c r="K33" s="10">
        <v>0</v>
      </c>
      <c r="L33" s="10">
        <v>0</v>
      </c>
      <c r="M33" s="10">
        <v>0</v>
      </c>
      <c r="N33" s="45">
        <v>0</v>
      </c>
      <c r="O33" s="7"/>
      <c r="P33" s="215">
        <v>145.61</v>
      </c>
      <c r="Q33" s="7"/>
      <c r="R33" s="7"/>
    </row>
    <row r="34" spans="1:18" ht="15" thickBot="1">
      <c r="A34" s="84" t="s">
        <v>8</v>
      </c>
      <c r="B34" s="39" t="s">
        <v>9</v>
      </c>
      <c r="C34" s="11">
        <f>C35</f>
        <v>1500.2324999999998</v>
      </c>
      <c r="D34" s="11">
        <f aca="true" t="shared" si="19" ref="D34:P34">D35</f>
        <v>2796.603</v>
      </c>
      <c r="E34" s="140">
        <f t="shared" si="19"/>
        <v>1933.017</v>
      </c>
      <c r="F34" s="48">
        <f t="shared" si="19"/>
        <v>2609.8185</v>
      </c>
      <c r="G34" s="11">
        <f t="shared" si="19"/>
        <v>1874.2214999999999</v>
      </c>
      <c r="H34" s="11">
        <f t="shared" si="19"/>
        <v>1728.5984999999998</v>
      </c>
      <c r="I34" s="11">
        <f t="shared" si="19"/>
        <v>0</v>
      </c>
      <c r="J34" s="48">
        <f t="shared" si="19"/>
        <v>0</v>
      </c>
      <c r="K34" s="11">
        <f t="shared" si="19"/>
        <v>0</v>
      </c>
      <c r="L34" s="11">
        <f t="shared" si="19"/>
        <v>0</v>
      </c>
      <c r="M34" s="11">
        <f t="shared" si="19"/>
        <v>0</v>
      </c>
      <c r="N34" s="48">
        <f t="shared" si="19"/>
        <v>0</v>
      </c>
      <c r="O34" s="7"/>
      <c r="P34" s="159">
        <f t="shared" si="19"/>
        <v>2317.2825</v>
      </c>
      <c r="Q34" s="7"/>
      <c r="R34" s="7"/>
    </row>
    <row r="35" spans="1:18" s="35" customFormat="1" ht="15" thickBot="1">
      <c r="A35" s="85" t="s">
        <v>53</v>
      </c>
      <c r="B35" s="56" t="s">
        <v>52</v>
      </c>
      <c r="C35" s="51">
        <f aca="true" t="shared" si="20" ref="C35:N35">C26*0.15</f>
        <v>1500.2324999999998</v>
      </c>
      <c r="D35" s="51">
        <f t="shared" si="20"/>
        <v>2796.603</v>
      </c>
      <c r="E35" s="141">
        <f t="shared" si="20"/>
        <v>1933.017</v>
      </c>
      <c r="F35" s="86">
        <f t="shared" si="20"/>
        <v>2609.8185</v>
      </c>
      <c r="G35" s="51">
        <f t="shared" si="20"/>
        <v>1874.2214999999999</v>
      </c>
      <c r="H35" s="51">
        <f t="shared" si="20"/>
        <v>1728.5984999999998</v>
      </c>
      <c r="I35" s="51">
        <f t="shared" si="20"/>
        <v>0</v>
      </c>
      <c r="J35" s="86">
        <f t="shared" si="20"/>
        <v>0</v>
      </c>
      <c r="K35" s="51">
        <f t="shared" si="20"/>
        <v>0</v>
      </c>
      <c r="L35" s="51">
        <f t="shared" si="20"/>
        <v>0</v>
      </c>
      <c r="M35" s="51">
        <f t="shared" si="20"/>
        <v>0</v>
      </c>
      <c r="N35" s="86">
        <f t="shared" si="20"/>
        <v>0</v>
      </c>
      <c r="O35" s="34"/>
      <c r="P35" s="216">
        <f>P26*0.15</f>
        <v>2317.2825</v>
      </c>
      <c r="Q35" s="34"/>
      <c r="R35" s="34"/>
    </row>
    <row r="36" spans="1:18" ht="15" thickBot="1">
      <c r="A36" s="59"/>
      <c r="B36" s="60" t="s">
        <v>57</v>
      </c>
      <c r="C36" s="52">
        <f aca="true" t="shared" si="21" ref="C36:N36">C26+C28+C34</f>
        <v>12491.992499999998</v>
      </c>
      <c r="D36" s="52">
        <f t="shared" si="21"/>
        <v>24554.233</v>
      </c>
      <c r="E36" s="142">
        <f t="shared" si="21"/>
        <v>14969.257</v>
      </c>
      <c r="F36" s="53">
        <f t="shared" si="21"/>
        <v>21644.1785</v>
      </c>
      <c r="G36" s="52">
        <f t="shared" si="21"/>
        <v>14536.6315</v>
      </c>
      <c r="H36" s="52">
        <f t="shared" si="21"/>
        <v>14253.8785</v>
      </c>
      <c r="I36" s="52">
        <f t="shared" si="21"/>
        <v>0</v>
      </c>
      <c r="J36" s="53">
        <f t="shared" si="21"/>
        <v>0</v>
      </c>
      <c r="K36" s="52">
        <f t="shared" si="21"/>
        <v>0</v>
      </c>
      <c r="L36" s="52">
        <f t="shared" si="21"/>
        <v>0</v>
      </c>
      <c r="M36" s="52">
        <f t="shared" si="21"/>
        <v>0</v>
      </c>
      <c r="N36" s="53">
        <f t="shared" si="21"/>
        <v>0</v>
      </c>
      <c r="O36" s="7"/>
      <c r="P36" s="216">
        <f>P26+P28+P34</f>
        <v>19435.6925</v>
      </c>
      <c r="Q36" s="7"/>
      <c r="R36" s="7"/>
    </row>
    <row r="37" spans="1:18" ht="15" thickBot="1">
      <c r="A37" s="87" t="s">
        <v>16</v>
      </c>
      <c r="B37" s="54" t="s">
        <v>17</v>
      </c>
      <c r="C37" s="25">
        <f>C36*0.2</f>
        <v>2498.3985</v>
      </c>
      <c r="D37" s="25">
        <f aca="true" t="shared" si="22" ref="D37:N37">D36*0.2</f>
        <v>4910.8466</v>
      </c>
      <c r="E37" s="143">
        <f t="shared" si="22"/>
        <v>2993.8514</v>
      </c>
      <c r="F37" s="58">
        <f t="shared" si="22"/>
        <v>4328.8357000000005</v>
      </c>
      <c r="G37" s="25">
        <f t="shared" si="22"/>
        <v>2907.3263</v>
      </c>
      <c r="H37" s="25">
        <f t="shared" si="22"/>
        <v>2850.7757</v>
      </c>
      <c r="I37" s="25">
        <f t="shared" si="22"/>
        <v>0</v>
      </c>
      <c r="J37" s="58">
        <f t="shared" si="22"/>
        <v>0</v>
      </c>
      <c r="K37" s="25">
        <f t="shared" si="22"/>
        <v>0</v>
      </c>
      <c r="L37" s="25">
        <f t="shared" si="22"/>
        <v>0</v>
      </c>
      <c r="M37" s="25">
        <f t="shared" si="22"/>
        <v>0</v>
      </c>
      <c r="N37" s="58">
        <f t="shared" si="22"/>
        <v>0</v>
      </c>
      <c r="O37" s="7"/>
      <c r="P37" s="159">
        <f aca="true" t="shared" si="23" ref="P37">P36*0.2</f>
        <v>3887.1385000000005</v>
      </c>
      <c r="Q37" s="7"/>
      <c r="R37" s="7"/>
    </row>
    <row r="38" spans="1:16" ht="15" thickBot="1">
      <c r="A38" s="88" t="s">
        <v>18</v>
      </c>
      <c r="B38" s="89" t="s">
        <v>19</v>
      </c>
      <c r="C38" s="11">
        <f>C36+C37</f>
        <v>14990.390999999998</v>
      </c>
      <c r="D38" s="11">
        <f aca="true" t="shared" si="24" ref="D38:N38">D36+D37</f>
        <v>29465.0796</v>
      </c>
      <c r="E38" s="140">
        <f t="shared" si="24"/>
        <v>17963.1084</v>
      </c>
      <c r="F38" s="48">
        <f t="shared" si="24"/>
        <v>25973.0142</v>
      </c>
      <c r="G38" s="11">
        <f t="shared" si="24"/>
        <v>17443.9578</v>
      </c>
      <c r="H38" s="11">
        <f t="shared" si="24"/>
        <v>17104.6542</v>
      </c>
      <c r="I38" s="11">
        <f t="shared" si="24"/>
        <v>0</v>
      </c>
      <c r="J38" s="48">
        <f t="shared" si="24"/>
        <v>0</v>
      </c>
      <c r="K38" s="11">
        <f t="shared" si="24"/>
        <v>0</v>
      </c>
      <c r="L38" s="11">
        <f t="shared" si="24"/>
        <v>0</v>
      </c>
      <c r="M38" s="11">
        <f t="shared" si="24"/>
        <v>0</v>
      </c>
      <c r="N38" s="48">
        <f t="shared" si="24"/>
        <v>0</v>
      </c>
      <c r="P38" s="217">
        <f aca="true" t="shared" si="25" ref="P38">P36+P37</f>
        <v>23322.831000000002</v>
      </c>
    </row>
    <row r="40" ht="15" thickBot="1"/>
    <row r="41" spans="1:16" ht="24" thickBot="1">
      <c r="A41" s="91" t="s">
        <v>84</v>
      </c>
      <c r="B41" s="97"/>
      <c r="C41" s="327" t="s">
        <v>25</v>
      </c>
      <c r="D41" s="328"/>
      <c r="E41" s="328"/>
      <c r="F41" s="329"/>
      <c r="G41" s="327" t="s">
        <v>26</v>
      </c>
      <c r="H41" s="328"/>
      <c r="I41" s="328"/>
      <c r="J41" s="329"/>
      <c r="K41" s="327" t="s">
        <v>27</v>
      </c>
      <c r="L41" s="328"/>
      <c r="M41" s="328"/>
      <c r="N41" s="329"/>
      <c r="P41" s="153" t="s">
        <v>189</v>
      </c>
    </row>
    <row r="42" spans="1:16" ht="15.5">
      <c r="A42" s="80"/>
      <c r="B42" s="7"/>
      <c r="C42" s="66">
        <v>2018</v>
      </c>
      <c r="D42" s="27">
        <v>2018</v>
      </c>
      <c r="E42" s="136">
        <v>2018</v>
      </c>
      <c r="F42" s="27">
        <v>2018</v>
      </c>
      <c r="G42" s="66">
        <v>2019</v>
      </c>
      <c r="H42" s="27">
        <v>2019</v>
      </c>
      <c r="I42" s="27">
        <v>2019</v>
      </c>
      <c r="J42" s="27">
        <v>2019</v>
      </c>
      <c r="K42" s="66">
        <v>2020</v>
      </c>
      <c r="L42" s="27">
        <v>2020</v>
      </c>
      <c r="M42" s="27">
        <v>2020</v>
      </c>
      <c r="N42" s="28">
        <v>2020</v>
      </c>
      <c r="P42" s="153">
        <v>2018</v>
      </c>
    </row>
    <row r="43" spans="1:16" ht="15" thickBot="1">
      <c r="A43" s="80"/>
      <c r="B43" s="7" t="s">
        <v>24</v>
      </c>
      <c r="C43" s="29" t="s">
        <v>20</v>
      </c>
      <c r="D43" s="30" t="s">
        <v>21</v>
      </c>
      <c r="E43" s="137" t="s">
        <v>22</v>
      </c>
      <c r="F43" s="30" t="s">
        <v>23</v>
      </c>
      <c r="G43" s="29" t="s">
        <v>20</v>
      </c>
      <c r="H43" s="30" t="s">
        <v>21</v>
      </c>
      <c r="I43" s="30" t="s">
        <v>22</v>
      </c>
      <c r="J43" s="30" t="s">
        <v>23</v>
      </c>
      <c r="K43" s="29" t="s">
        <v>20</v>
      </c>
      <c r="L43" s="30" t="s">
        <v>21</v>
      </c>
      <c r="M43" s="30" t="s">
        <v>22</v>
      </c>
      <c r="N43" s="31" t="s">
        <v>23</v>
      </c>
      <c r="P43" s="154" t="s">
        <v>23</v>
      </c>
    </row>
    <row r="44" spans="1:16" ht="15" thickBot="1">
      <c r="A44" s="81" t="s">
        <v>2</v>
      </c>
      <c r="B44" s="17" t="s">
        <v>1</v>
      </c>
      <c r="C44" s="9">
        <f>C45</f>
        <v>0</v>
      </c>
      <c r="D44" s="9">
        <f aca="true" t="shared" si="26" ref="D44:P44">D45</f>
        <v>0</v>
      </c>
      <c r="E44" s="9">
        <f t="shared" si="26"/>
        <v>0</v>
      </c>
      <c r="F44" s="9">
        <f t="shared" si="26"/>
        <v>0</v>
      </c>
      <c r="G44" s="9">
        <f t="shared" si="26"/>
        <v>0</v>
      </c>
      <c r="H44" s="9">
        <f t="shared" si="26"/>
        <v>0</v>
      </c>
      <c r="I44" s="9">
        <f t="shared" si="26"/>
        <v>0</v>
      </c>
      <c r="J44" s="9">
        <f t="shared" si="26"/>
        <v>0</v>
      </c>
      <c r="K44" s="9">
        <f t="shared" si="26"/>
        <v>0</v>
      </c>
      <c r="L44" s="9">
        <f t="shared" si="26"/>
        <v>0</v>
      </c>
      <c r="M44" s="9">
        <f t="shared" si="26"/>
        <v>0</v>
      </c>
      <c r="N44" s="44">
        <f t="shared" si="26"/>
        <v>0</v>
      </c>
      <c r="O44" s="192"/>
      <c r="P44" s="44">
        <f t="shared" si="26"/>
        <v>0</v>
      </c>
    </row>
    <row r="45" spans="1:16" ht="44" thickBot="1">
      <c r="A45" s="82" t="s">
        <v>10</v>
      </c>
      <c r="B45" s="6" t="s">
        <v>209</v>
      </c>
      <c r="C45" s="10">
        <v>0</v>
      </c>
      <c r="D45" s="10">
        <v>0</v>
      </c>
      <c r="E45" s="138">
        <v>0</v>
      </c>
      <c r="F45" s="10">
        <v>0</v>
      </c>
      <c r="G45" s="10">
        <v>0</v>
      </c>
      <c r="H45" s="10">
        <v>0</v>
      </c>
      <c r="I45" s="10">
        <v>0</v>
      </c>
      <c r="J45" s="10">
        <v>0</v>
      </c>
      <c r="K45" s="10">
        <v>0</v>
      </c>
      <c r="L45" s="10">
        <v>0</v>
      </c>
      <c r="M45" s="10">
        <v>0</v>
      </c>
      <c r="N45" s="45">
        <v>0</v>
      </c>
      <c r="P45" s="45">
        <v>0</v>
      </c>
    </row>
    <row r="46" spans="1:16" ht="15" thickBot="1">
      <c r="A46" s="84" t="s">
        <v>3</v>
      </c>
      <c r="B46" s="17" t="s">
        <v>4</v>
      </c>
      <c r="C46" s="36">
        <f>C47+C48+C49+C50+C51</f>
        <v>0</v>
      </c>
      <c r="D46" s="36">
        <f>D47+D48+D49+D50+D51</f>
        <v>0</v>
      </c>
      <c r="E46" s="123">
        <f aca="true" t="shared" si="27" ref="E46:N46">E47+E48+E49+E50+E51</f>
        <v>0</v>
      </c>
      <c r="F46" s="36">
        <f t="shared" si="27"/>
        <v>0</v>
      </c>
      <c r="G46" s="36">
        <f t="shared" si="27"/>
        <v>0</v>
      </c>
      <c r="H46" s="36">
        <f t="shared" si="27"/>
        <v>0</v>
      </c>
      <c r="I46" s="36">
        <f t="shared" si="27"/>
        <v>0</v>
      </c>
      <c r="J46" s="36">
        <f t="shared" si="27"/>
        <v>0</v>
      </c>
      <c r="K46" s="36">
        <f t="shared" si="27"/>
        <v>0</v>
      </c>
      <c r="L46" s="36">
        <f t="shared" si="27"/>
        <v>0</v>
      </c>
      <c r="M46" s="36">
        <f t="shared" si="27"/>
        <v>0</v>
      </c>
      <c r="N46" s="46">
        <f t="shared" si="27"/>
        <v>0</v>
      </c>
      <c r="P46" s="46">
        <f aca="true" t="shared" si="28" ref="P46">P47+P48+P49+P50+P51</f>
        <v>0</v>
      </c>
    </row>
    <row r="47" spans="1:16" ht="29">
      <c r="A47" s="83" t="s">
        <v>11</v>
      </c>
      <c r="B47" s="18" t="s">
        <v>5</v>
      </c>
      <c r="C47" s="37">
        <v>0</v>
      </c>
      <c r="D47" s="37">
        <v>0</v>
      </c>
      <c r="E47" s="139">
        <v>0</v>
      </c>
      <c r="F47" s="37">
        <v>0</v>
      </c>
      <c r="G47" s="37">
        <v>0</v>
      </c>
      <c r="H47" s="37">
        <v>0</v>
      </c>
      <c r="I47" s="37">
        <v>0</v>
      </c>
      <c r="J47" s="37">
        <v>0</v>
      </c>
      <c r="K47" s="37">
        <v>0</v>
      </c>
      <c r="L47" s="37">
        <v>0</v>
      </c>
      <c r="M47" s="37">
        <v>0</v>
      </c>
      <c r="N47" s="47">
        <v>0</v>
      </c>
      <c r="P47" s="47">
        <v>0</v>
      </c>
    </row>
    <row r="48" spans="1:16" ht="15">
      <c r="A48" s="83" t="s">
        <v>12</v>
      </c>
      <c r="B48" s="18" t="s">
        <v>28</v>
      </c>
      <c r="C48" s="10">
        <v>0</v>
      </c>
      <c r="D48" s="10">
        <v>0</v>
      </c>
      <c r="E48" s="138">
        <v>0</v>
      </c>
      <c r="F48" s="10">
        <v>0</v>
      </c>
      <c r="G48" s="10">
        <v>0</v>
      </c>
      <c r="H48" s="10">
        <v>0</v>
      </c>
      <c r="I48" s="10">
        <v>0</v>
      </c>
      <c r="J48" s="10">
        <v>0</v>
      </c>
      <c r="K48" s="10">
        <v>0</v>
      </c>
      <c r="L48" s="10">
        <v>0</v>
      </c>
      <c r="M48" s="10">
        <v>0</v>
      </c>
      <c r="N48" s="45">
        <v>0</v>
      </c>
      <c r="P48" s="45">
        <v>0</v>
      </c>
    </row>
    <row r="49" spans="1:16" ht="15">
      <c r="A49" s="83" t="s">
        <v>13</v>
      </c>
      <c r="B49" s="18" t="s">
        <v>6</v>
      </c>
      <c r="C49" s="10">
        <v>0</v>
      </c>
      <c r="D49" s="10">
        <v>0</v>
      </c>
      <c r="E49" s="138">
        <v>0</v>
      </c>
      <c r="F49" s="10">
        <v>0</v>
      </c>
      <c r="G49" s="10">
        <v>0</v>
      </c>
      <c r="H49" s="10">
        <v>0</v>
      </c>
      <c r="I49" s="10">
        <v>0</v>
      </c>
      <c r="J49" s="10">
        <v>0</v>
      </c>
      <c r="K49" s="10">
        <v>0</v>
      </c>
      <c r="L49" s="10">
        <v>0</v>
      </c>
      <c r="M49" s="10">
        <v>0</v>
      </c>
      <c r="N49" s="45">
        <v>0</v>
      </c>
      <c r="P49" s="45">
        <v>0</v>
      </c>
    </row>
    <row r="50" spans="1:16" ht="15">
      <c r="A50" s="83" t="s">
        <v>14</v>
      </c>
      <c r="B50" s="6" t="s">
        <v>7</v>
      </c>
      <c r="C50" s="10">
        <v>0</v>
      </c>
      <c r="D50" s="10">
        <v>0</v>
      </c>
      <c r="E50" s="138">
        <v>0</v>
      </c>
      <c r="F50" s="10">
        <v>0</v>
      </c>
      <c r="G50" s="10">
        <v>0</v>
      </c>
      <c r="H50" s="10">
        <v>0</v>
      </c>
      <c r="I50" s="10">
        <v>0</v>
      </c>
      <c r="J50" s="10">
        <v>0</v>
      </c>
      <c r="K50" s="10">
        <v>0</v>
      </c>
      <c r="L50" s="10">
        <v>0</v>
      </c>
      <c r="M50" s="10">
        <v>0</v>
      </c>
      <c r="N50" s="45">
        <v>0</v>
      </c>
      <c r="P50" s="45">
        <v>0</v>
      </c>
    </row>
    <row r="51" spans="1:16" ht="15" thickBot="1">
      <c r="A51" s="83" t="s">
        <v>15</v>
      </c>
      <c r="B51" s="6" t="s">
        <v>56</v>
      </c>
      <c r="C51" s="10">
        <v>0</v>
      </c>
      <c r="D51" s="10">
        <v>0</v>
      </c>
      <c r="E51" s="138">
        <v>0</v>
      </c>
      <c r="F51" s="10">
        <v>0</v>
      </c>
      <c r="G51" s="10">
        <v>0</v>
      </c>
      <c r="H51" s="10">
        <v>0</v>
      </c>
      <c r="I51" s="10">
        <v>0</v>
      </c>
      <c r="J51" s="10">
        <v>0</v>
      </c>
      <c r="K51" s="10">
        <v>0</v>
      </c>
      <c r="L51" s="10">
        <v>0</v>
      </c>
      <c r="M51" s="10">
        <v>0</v>
      </c>
      <c r="N51" s="45">
        <v>0</v>
      </c>
      <c r="P51" s="45">
        <v>0</v>
      </c>
    </row>
    <row r="52" spans="1:16" ht="15" thickBot="1">
      <c r="A52" s="84" t="s">
        <v>8</v>
      </c>
      <c r="B52" s="39" t="s">
        <v>9</v>
      </c>
      <c r="C52" s="11">
        <f>C53</f>
        <v>0</v>
      </c>
      <c r="D52" s="11">
        <f aca="true" t="shared" si="29" ref="D52:P52">D53</f>
        <v>0</v>
      </c>
      <c r="E52" s="140">
        <f t="shared" si="29"/>
        <v>0</v>
      </c>
      <c r="F52" s="11">
        <f t="shared" si="29"/>
        <v>0</v>
      </c>
      <c r="G52" s="11">
        <f t="shared" si="29"/>
        <v>0</v>
      </c>
      <c r="H52" s="11">
        <f t="shared" si="29"/>
        <v>0</v>
      </c>
      <c r="I52" s="11">
        <f t="shared" si="29"/>
        <v>0</v>
      </c>
      <c r="J52" s="11">
        <f t="shared" si="29"/>
        <v>0</v>
      </c>
      <c r="K52" s="11">
        <f t="shared" si="29"/>
        <v>0</v>
      </c>
      <c r="L52" s="11">
        <f t="shared" si="29"/>
        <v>0</v>
      </c>
      <c r="M52" s="11">
        <f t="shared" si="29"/>
        <v>0</v>
      </c>
      <c r="N52" s="48">
        <f t="shared" si="29"/>
        <v>0</v>
      </c>
      <c r="P52" s="48">
        <f t="shared" si="29"/>
        <v>0</v>
      </c>
    </row>
    <row r="53" spans="1:16" ht="15" thickBot="1">
      <c r="A53" s="85" t="s">
        <v>53</v>
      </c>
      <c r="B53" s="56" t="s">
        <v>52</v>
      </c>
      <c r="C53" s="51">
        <f aca="true" t="shared" si="30" ref="C53:N53">C44*0.15</f>
        <v>0</v>
      </c>
      <c r="D53" s="51">
        <f t="shared" si="30"/>
        <v>0</v>
      </c>
      <c r="E53" s="141">
        <f t="shared" si="30"/>
        <v>0</v>
      </c>
      <c r="F53" s="51">
        <f t="shared" si="30"/>
        <v>0</v>
      </c>
      <c r="G53" s="51">
        <f t="shared" si="30"/>
        <v>0</v>
      </c>
      <c r="H53" s="51">
        <f t="shared" si="30"/>
        <v>0</v>
      </c>
      <c r="I53" s="51">
        <f t="shared" si="30"/>
        <v>0</v>
      </c>
      <c r="J53" s="51">
        <f t="shared" si="30"/>
        <v>0</v>
      </c>
      <c r="K53" s="51">
        <f t="shared" si="30"/>
        <v>0</v>
      </c>
      <c r="L53" s="51">
        <f t="shared" si="30"/>
        <v>0</v>
      </c>
      <c r="M53" s="51">
        <f t="shared" si="30"/>
        <v>0</v>
      </c>
      <c r="N53" s="86">
        <f t="shared" si="30"/>
        <v>0</v>
      </c>
      <c r="P53" s="86">
        <f>P44*0.15</f>
        <v>0</v>
      </c>
    </row>
    <row r="54" spans="1:16" ht="15" thickBot="1">
      <c r="A54" s="59"/>
      <c r="B54" s="60" t="s">
        <v>57</v>
      </c>
      <c r="C54" s="52">
        <f aca="true" t="shared" si="31" ref="C54:N54">C44+C46+C52</f>
        <v>0</v>
      </c>
      <c r="D54" s="52">
        <f t="shared" si="31"/>
        <v>0</v>
      </c>
      <c r="E54" s="142">
        <f t="shared" si="31"/>
        <v>0</v>
      </c>
      <c r="F54" s="52">
        <f t="shared" si="31"/>
        <v>0</v>
      </c>
      <c r="G54" s="52">
        <f t="shared" si="31"/>
        <v>0</v>
      </c>
      <c r="H54" s="52">
        <f t="shared" si="31"/>
        <v>0</v>
      </c>
      <c r="I54" s="52">
        <f t="shared" si="31"/>
        <v>0</v>
      </c>
      <c r="J54" s="52">
        <f t="shared" si="31"/>
        <v>0</v>
      </c>
      <c r="K54" s="52">
        <f t="shared" si="31"/>
        <v>0</v>
      </c>
      <c r="L54" s="52">
        <f t="shared" si="31"/>
        <v>0</v>
      </c>
      <c r="M54" s="52">
        <f t="shared" si="31"/>
        <v>0</v>
      </c>
      <c r="N54" s="53">
        <f t="shared" si="31"/>
        <v>0</v>
      </c>
      <c r="P54" s="53">
        <f>P44+P46+P52</f>
        <v>0</v>
      </c>
    </row>
    <row r="55" spans="1:16" ht="15" thickBot="1">
      <c r="A55" s="87" t="s">
        <v>16</v>
      </c>
      <c r="B55" s="54" t="s">
        <v>17</v>
      </c>
      <c r="C55" s="25">
        <f>C54*0.2</f>
        <v>0</v>
      </c>
      <c r="D55" s="25">
        <f aca="true" t="shared" si="32" ref="D55:N55">D54*0.2</f>
        <v>0</v>
      </c>
      <c r="E55" s="143">
        <f t="shared" si="32"/>
        <v>0</v>
      </c>
      <c r="F55" s="25">
        <f t="shared" si="32"/>
        <v>0</v>
      </c>
      <c r="G55" s="25">
        <f t="shared" si="32"/>
        <v>0</v>
      </c>
      <c r="H55" s="25">
        <f t="shared" si="32"/>
        <v>0</v>
      </c>
      <c r="I55" s="25">
        <f t="shared" si="32"/>
        <v>0</v>
      </c>
      <c r="J55" s="25">
        <f t="shared" si="32"/>
        <v>0</v>
      </c>
      <c r="K55" s="25">
        <f t="shared" si="32"/>
        <v>0</v>
      </c>
      <c r="L55" s="25">
        <f t="shared" si="32"/>
        <v>0</v>
      </c>
      <c r="M55" s="25">
        <f t="shared" si="32"/>
        <v>0</v>
      </c>
      <c r="N55" s="58">
        <f t="shared" si="32"/>
        <v>0</v>
      </c>
      <c r="P55" s="58">
        <f aca="true" t="shared" si="33" ref="P55">P54*0.2</f>
        <v>0</v>
      </c>
    </row>
    <row r="56" spans="1:16" ht="15" thickBot="1">
      <c r="A56" s="88" t="s">
        <v>18</v>
      </c>
      <c r="B56" s="89" t="s">
        <v>19</v>
      </c>
      <c r="C56" s="11">
        <f>C54+C55</f>
        <v>0</v>
      </c>
      <c r="D56" s="11">
        <f aca="true" t="shared" si="34" ref="D56:N56">D54+D55</f>
        <v>0</v>
      </c>
      <c r="E56" s="140">
        <f t="shared" si="34"/>
        <v>0</v>
      </c>
      <c r="F56" s="11">
        <f t="shared" si="34"/>
        <v>0</v>
      </c>
      <c r="G56" s="11">
        <f t="shared" si="34"/>
        <v>0</v>
      </c>
      <c r="H56" s="11">
        <f t="shared" si="34"/>
        <v>0</v>
      </c>
      <c r="I56" s="11">
        <f t="shared" si="34"/>
        <v>0</v>
      </c>
      <c r="J56" s="11">
        <f t="shared" si="34"/>
        <v>0</v>
      </c>
      <c r="K56" s="11">
        <f t="shared" si="34"/>
        <v>0</v>
      </c>
      <c r="L56" s="11">
        <f t="shared" si="34"/>
        <v>0</v>
      </c>
      <c r="M56" s="11">
        <f t="shared" si="34"/>
        <v>0</v>
      </c>
      <c r="N56" s="48">
        <f t="shared" si="34"/>
        <v>0</v>
      </c>
      <c r="P56" s="48">
        <f aca="true" t="shared" si="35" ref="P56">P54+P55</f>
        <v>0</v>
      </c>
    </row>
  </sheetData>
  <mergeCells count="9">
    <mergeCell ref="C41:F41"/>
    <mergeCell ref="G41:J41"/>
    <mergeCell ref="K41:N41"/>
    <mergeCell ref="C5:F5"/>
    <mergeCell ref="G5:J5"/>
    <mergeCell ref="K5:N5"/>
    <mergeCell ref="C23:F23"/>
    <mergeCell ref="G23:J23"/>
    <mergeCell ref="K23:N2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topLeftCell="A1">
      <selection activeCell="G5" sqref="G5"/>
    </sheetView>
  </sheetViews>
  <sheetFormatPr defaultColWidth="8.8515625" defaultRowHeight="15"/>
  <cols>
    <col min="1" max="1" width="44.140625" style="0" customWidth="1"/>
    <col min="2" max="2" width="9.8515625" style="0" customWidth="1"/>
  </cols>
  <sheetData>
    <row r="1" ht="15">
      <c r="A1" s="24">
        <v>2019</v>
      </c>
    </row>
    <row r="2" ht="49.5" customHeight="1">
      <c r="A2" s="24" t="s">
        <v>208</v>
      </c>
    </row>
    <row r="3" spans="1:5" ht="24.75" customHeight="1">
      <c r="A3" s="332" t="s">
        <v>47</v>
      </c>
      <c r="B3" s="333"/>
      <c r="C3" s="333"/>
      <c r="D3" s="333"/>
      <c r="E3" s="334"/>
    </row>
    <row r="4" spans="1:5" ht="24" customHeight="1">
      <c r="A4" s="335" t="s">
        <v>48</v>
      </c>
      <c r="B4" s="336"/>
      <c r="C4" s="336"/>
      <c r="D4" s="336"/>
      <c r="E4" s="337"/>
    </row>
    <row r="5" ht="15">
      <c r="A5" s="106"/>
    </row>
    <row r="8" spans="1:5" ht="24.75" customHeight="1">
      <c r="A8" s="332" t="s">
        <v>49</v>
      </c>
      <c r="B8" s="333"/>
      <c r="C8" s="333"/>
      <c r="D8" s="333"/>
      <c r="E8" s="334"/>
    </row>
  </sheetData>
  <mergeCells count="3">
    <mergeCell ref="A3:E3"/>
    <mergeCell ref="A8:E8"/>
    <mergeCell ref="A4:E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election activeCell="A13" sqref="A13"/>
    </sheetView>
  </sheetViews>
  <sheetFormatPr defaultColWidth="8.8515625" defaultRowHeight="15"/>
  <cols>
    <col min="1" max="1" width="35.57421875" style="0" customWidth="1"/>
    <col min="2" max="2" width="19.57421875" style="0" customWidth="1"/>
    <col min="3" max="3" width="22.57421875" style="0" customWidth="1"/>
    <col min="4" max="4" width="19.00390625" style="0" customWidth="1"/>
    <col min="5" max="5" width="31.421875" style="0" customWidth="1"/>
  </cols>
  <sheetData>
    <row r="1" ht="15">
      <c r="A1" s="24">
        <v>2019</v>
      </c>
    </row>
    <row r="2" ht="42" customHeight="1">
      <c r="A2" s="24" t="s">
        <v>208</v>
      </c>
    </row>
    <row r="3" spans="1:5" ht="15">
      <c r="A3" s="340" t="s">
        <v>51</v>
      </c>
      <c r="B3" s="341"/>
      <c r="C3" s="341"/>
      <c r="D3" s="341"/>
      <c r="E3" s="341"/>
    </row>
    <row r="4" spans="1:7" ht="36" customHeight="1">
      <c r="A4" s="338" t="s">
        <v>50</v>
      </c>
      <c r="B4" s="339"/>
      <c r="C4" s="339"/>
      <c r="D4" s="339"/>
      <c r="E4" s="339"/>
      <c r="G4" s="103"/>
    </row>
    <row r="5" spans="1:7" ht="12" customHeight="1">
      <c r="A5" s="338"/>
      <c r="B5" s="339"/>
      <c r="C5" s="339"/>
      <c r="D5" s="339"/>
      <c r="E5" s="339"/>
      <c r="G5" s="105"/>
    </row>
    <row r="6" spans="1:7" ht="12" customHeight="1">
      <c r="A6" s="109"/>
      <c r="B6" s="109"/>
      <c r="C6" s="109"/>
      <c r="D6" s="109"/>
      <c r="E6" s="109"/>
      <c r="G6" s="105"/>
    </row>
    <row r="7" ht="15">
      <c r="A7" s="106"/>
    </row>
    <row r="8" ht="15">
      <c r="A8" s="106" t="s">
        <v>268</v>
      </c>
    </row>
    <row r="9" ht="15">
      <c r="A9" s="106" t="s">
        <v>269</v>
      </c>
    </row>
  </sheetData>
  <mergeCells count="2">
    <mergeCell ref="A4:E5"/>
    <mergeCell ref="A3:E3"/>
  </mergeCells>
  <hyperlinks>
    <hyperlink ref="A8" r:id="rId1" display="https://sisu.ut.ee/sites/default/files/ranne/files/rita_ranne_teemakokkuvote_oppereisid_juuni2019.pdf"/>
    <hyperlink ref="A9" r:id="rId2" display="https://sisu.ut.ee/sites/default/files/ranne/files/rita-teemakokkuvote-euroopa-kool-juuni_2019.pdf"/>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tabSelected="1" zoomScale="70" zoomScaleNormal="70" workbookViewId="0" topLeftCell="A25">
      <selection activeCell="E88" sqref="E88"/>
    </sheetView>
  </sheetViews>
  <sheetFormatPr defaultColWidth="8.8515625" defaultRowHeight="15"/>
  <cols>
    <col min="1" max="1" width="29.140625" style="151" customWidth="1"/>
    <col min="2" max="2" width="15.140625" style="100" customWidth="1"/>
    <col min="3" max="3" width="11.140625" style="100" customWidth="1"/>
    <col min="4" max="4" width="8.8515625" style="100" customWidth="1"/>
    <col min="5" max="5" width="22.8515625" style="100" customWidth="1"/>
    <col min="6" max="6" width="46.00390625" style="100" customWidth="1"/>
    <col min="7" max="7" width="24.421875" style="110" customWidth="1"/>
    <col min="8" max="8" width="23.57421875" style="110" customWidth="1"/>
    <col min="9" max="9" width="24.00390625" style="110" customWidth="1"/>
    <col min="10" max="10" width="8.8515625" style="111" customWidth="1"/>
    <col min="11" max="11" width="38.57421875" style="100" customWidth="1"/>
    <col min="12" max="21" width="9.140625" style="0" hidden="1" customWidth="1"/>
    <col min="22" max="24" width="8.8515625" style="0" hidden="1" customWidth="1"/>
    <col min="25" max="25" width="36.00390625" style="0" customWidth="1"/>
  </cols>
  <sheetData>
    <row r="1" ht="23.5">
      <c r="A1" s="147" t="s">
        <v>91</v>
      </c>
    </row>
    <row r="2" ht="15"/>
    <row r="3" ht="15"/>
    <row r="4" ht="15"/>
    <row r="5" ht="15"/>
    <row r="7" spans="1:3" ht="18.5">
      <c r="A7" s="148" t="s">
        <v>70</v>
      </c>
      <c r="C7" s="113"/>
    </row>
    <row r="8" spans="1:22" ht="45" customHeight="1">
      <c r="A8" s="316" t="s">
        <v>71</v>
      </c>
      <c r="B8" s="318" t="s">
        <v>72</v>
      </c>
      <c r="C8" s="266">
        <v>2019</v>
      </c>
      <c r="D8" s="266">
        <v>2019</v>
      </c>
      <c r="E8" s="316" t="s">
        <v>251</v>
      </c>
      <c r="F8" s="320" t="s">
        <v>55</v>
      </c>
      <c r="G8" s="321"/>
      <c r="H8" s="321"/>
      <c r="I8" s="321"/>
      <c r="J8" s="267">
        <v>2019</v>
      </c>
      <c r="K8" s="266"/>
      <c r="L8" s="20">
        <v>2018</v>
      </c>
      <c r="M8" s="20">
        <v>2018</v>
      </c>
      <c r="N8" s="20">
        <v>2018</v>
      </c>
      <c r="O8" s="20">
        <v>2018</v>
      </c>
      <c r="P8" s="20">
        <v>2019</v>
      </c>
      <c r="Q8" s="20">
        <v>2019</v>
      </c>
      <c r="R8" s="20">
        <v>2019</v>
      </c>
      <c r="S8" s="20">
        <v>2019</v>
      </c>
      <c r="T8" s="20">
        <v>2020</v>
      </c>
      <c r="U8" s="20">
        <v>2020</v>
      </c>
      <c r="V8" s="32"/>
    </row>
    <row r="9" spans="1:25" ht="87">
      <c r="A9" s="317"/>
      <c r="B9" s="319"/>
      <c r="C9" s="266" t="s">
        <v>205</v>
      </c>
      <c r="D9" s="266" t="s">
        <v>206</v>
      </c>
      <c r="E9" s="317"/>
      <c r="F9" s="267" t="s">
        <v>34</v>
      </c>
      <c r="G9" s="267" t="s">
        <v>177</v>
      </c>
      <c r="H9" s="267" t="s">
        <v>159</v>
      </c>
      <c r="I9" s="267" t="s">
        <v>35</v>
      </c>
      <c r="J9" s="267" t="s">
        <v>207</v>
      </c>
      <c r="K9" s="267" t="s">
        <v>54</v>
      </c>
      <c r="L9" s="20" t="s">
        <v>31</v>
      </c>
      <c r="M9" s="20" t="s">
        <v>32</v>
      </c>
      <c r="N9" s="20" t="s">
        <v>29</v>
      </c>
      <c r="O9" s="20" t="s">
        <v>30</v>
      </c>
      <c r="P9" s="20" t="s">
        <v>31</v>
      </c>
      <c r="Q9" s="20" t="s">
        <v>32</v>
      </c>
      <c r="R9" s="20" t="s">
        <v>29</v>
      </c>
      <c r="S9" s="20" t="s">
        <v>30</v>
      </c>
      <c r="T9" s="20" t="s">
        <v>31</v>
      </c>
      <c r="U9" s="20" t="s">
        <v>32</v>
      </c>
      <c r="V9" s="32"/>
      <c r="Y9" s="19"/>
    </row>
    <row r="10" spans="1:25" ht="166" customHeight="1">
      <c r="A10" s="268" t="s">
        <v>176</v>
      </c>
      <c r="B10" s="163" t="s">
        <v>74</v>
      </c>
      <c r="C10" s="163" t="s">
        <v>33</v>
      </c>
      <c r="D10" s="163" t="s">
        <v>33</v>
      </c>
      <c r="E10" s="163" t="s">
        <v>136</v>
      </c>
      <c r="F10" s="163" t="s">
        <v>210</v>
      </c>
      <c r="G10" s="265">
        <v>1</v>
      </c>
      <c r="H10" s="265">
        <v>0.55</v>
      </c>
      <c r="I10" s="163" t="s">
        <v>137</v>
      </c>
      <c r="J10" s="163" t="s">
        <v>33</v>
      </c>
      <c r="K10" s="163" t="s">
        <v>211</v>
      </c>
      <c r="L10" s="21" t="s">
        <v>33</v>
      </c>
      <c r="M10" s="21" t="s">
        <v>33</v>
      </c>
      <c r="N10" s="21" t="s">
        <v>33</v>
      </c>
      <c r="O10" s="21" t="s">
        <v>33</v>
      </c>
      <c r="P10" s="21" t="s">
        <v>33</v>
      </c>
      <c r="Q10" s="21" t="s">
        <v>33</v>
      </c>
      <c r="R10" s="21" t="s">
        <v>33</v>
      </c>
      <c r="S10" s="21" t="s">
        <v>33</v>
      </c>
      <c r="T10" s="21" t="s">
        <v>33</v>
      </c>
      <c r="U10" s="21" t="s">
        <v>33</v>
      </c>
      <c r="V10" s="22"/>
      <c r="Y10" s="19"/>
    </row>
    <row r="11" spans="1:25" ht="100" customHeight="1">
      <c r="A11" s="268" t="s">
        <v>165</v>
      </c>
      <c r="B11" s="163" t="s">
        <v>74</v>
      </c>
      <c r="C11" s="163" t="s">
        <v>33</v>
      </c>
      <c r="D11" s="163" t="s">
        <v>33</v>
      </c>
      <c r="E11" s="163" t="s">
        <v>136</v>
      </c>
      <c r="F11" s="269" t="s">
        <v>212</v>
      </c>
      <c r="G11" s="265">
        <v>1</v>
      </c>
      <c r="H11" s="265">
        <v>0.55</v>
      </c>
      <c r="I11" s="163" t="s">
        <v>137</v>
      </c>
      <c r="J11" s="163" t="s">
        <v>33</v>
      </c>
      <c r="K11" s="163" t="s">
        <v>166</v>
      </c>
      <c r="L11" s="21" t="s">
        <v>33</v>
      </c>
      <c r="M11" s="21" t="s">
        <v>33</v>
      </c>
      <c r="N11" s="21" t="s">
        <v>33</v>
      </c>
      <c r="O11" s="21" t="s">
        <v>33</v>
      </c>
      <c r="P11" s="21" t="s">
        <v>33</v>
      </c>
      <c r="Q11" s="21" t="s">
        <v>33</v>
      </c>
      <c r="R11" s="21" t="s">
        <v>33</v>
      </c>
      <c r="S11" s="21"/>
      <c r="T11" s="21"/>
      <c r="U11" s="21" t="s">
        <v>33</v>
      </c>
      <c r="V11" s="22"/>
      <c r="Y11" s="19"/>
    </row>
    <row r="12" spans="1:25" ht="80.5" customHeight="1">
      <c r="A12" s="268" t="s">
        <v>96</v>
      </c>
      <c r="B12" s="163" t="s">
        <v>74</v>
      </c>
      <c r="C12" s="163" t="s">
        <v>33</v>
      </c>
      <c r="D12" s="163" t="s">
        <v>33</v>
      </c>
      <c r="E12" s="163" t="s">
        <v>136</v>
      </c>
      <c r="F12" s="163" t="s">
        <v>272</v>
      </c>
      <c r="G12" s="265">
        <v>1</v>
      </c>
      <c r="H12" s="265">
        <v>0.55</v>
      </c>
      <c r="I12" s="163" t="s">
        <v>137</v>
      </c>
      <c r="J12" s="163" t="s">
        <v>33</v>
      </c>
      <c r="K12" s="163" t="s">
        <v>213</v>
      </c>
      <c r="L12" s="21"/>
      <c r="M12" s="21"/>
      <c r="N12" s="21"/>
      <c r="O12" s="21"/>
      <c r="P12" s="21"/>
      <c r="Q12" s="21"/>
      <c r="R12" s="21"/>
      <c r="S12" s="21"/>
      <c r="T12" s="21"/>
      <c r="U12" s="21"/>
      <c r="V12" s="22"/>
      <c r="Y12" s="19"/>
    </row>
    <row r="13" spans="1:25" ht="109.5" customHeight="1">
      <c r="A13" s="268" t="s">
        <v>102</v>
      </c>
      <c r="B13" s="163" t="s">
        <v>74</v>
      </c>
      <c r="C13" s="163" t="s">
        <v>33</v>
      </c>
      <c r="D13" s="163" t="s">
        <v>33</v>
      </c>
      <c r="E13" s="163" t="s">
        <v>136</v>
      </c>
      <c r="F13" s="114" t="s">
        <v>217</v>
      </c>
      <c r="G13" s="265">
        <v>1</v>
      </c>
      <c r="H13" s="265">
        <v>0.55</v>
      </c>
      <c r="I13" s="163" t="s">
        <v>137</v>
      </c>
      <c r="J13" s="163" t="s">
        <v>33</v>
      </c>
      <c r="K13" s="163" t="s">
        <v>214</v>
      </c>
      <c r="L13" s="21"/>
      <c r="M13" s="21"/>
      <c r="N13" s="21"/>
      <c r="O13" s="21"/>
      <c r="P13" s="21"/>
      <c r="Q13" s="21"/>
      <c r="R13" s="21"/>
      <c r="S13" s="21"/>
      <c r="T13" s="21"/>
      <c r="U13" s="21"/>
      <c r="V13" s="22"/>
      <c r="Y13" s="19"/>
    </row>
    <row r="14" spans="1:25" ht="143.15" customHeight="1">
      <c r="A14" s="270" t="s">
        <v>97</v>
      </c>
      <c r="B14" s="271" t="s">
        <v>74</v>
      </c>
      <c r="C14" s="271" t="s">
        <v>33</v>
      </c>
      <c r="D14" s="271" t="s">
        <v>33</v>
      </c>
      <c r="E14" s="271" t="s">
        <v>136</v>
      </c>
      <c r="F14" s="271" t="s">
        <v>215</v>
      </c>
      <c r="G14" s="272">
        <v>1</v>
      </c>
      <c r="H14" s="265">
        <v>0.55</v>
      </c>
      <c r="I14" s="273" t="s">
        <v>137</v>
      </c>
      <c r="J14" s="271" t="s">
        <v>33</v>
      </c>
      <c r="K14" s="271" t="s">
        <v>216</v>
      </c>
      <c r="L14" s="21"/>
      <c r="M14" s="21"/>
      <c r="N14" s="21"/>
      <c r="O14" s="21"/>
      <c r="P14" s="21"/>
      <c r="Q14" s="21"/>
      <c r="R14" s="21"/>
      <c r="S14" s="21"/>
      <c r="T14" s="21"/>
      <c r="U14" s="21"/>
      <c r="V14" s="22"/>
      <c r="Y14" s="19"/>
    </row>
    <row r="15" spans="1:22" ht="15">
      <c r="A15" s="149"/>
      <c r="B15" s="96"/>
      <c r="C15" s="96"/>
      <c r="D15" s="96"/>
      <c r="E15" s="96"/>
      <c r="F15" s="96"/>
      <c r="G15" s="114"/>
      <c r="H15" s="114"/>
      <c r="I15" s="114"/>
      <c r="J15" s="114"/>
      <c r="K15" s="96"/>
      <c r="L15" s="22"/>
      <c r="M15" s="22"/>
      <c r="N15" s="22"/>
      <c r="O15" s="22"/>
      <c r="P15" s="22"/>
      <c r="Q15" s="22"/>
      <c r="R15" s="22"/>
      <c r="S15" s="22"/>
      <c r="T15" s="22"/>
      <c r="U15" s="22"/>
      <c r="V15" s="22"/>
    </row>
    <row r="17" ht="18.5">
      <c r="A17" s="148" t="s">
        <v>73</v>
      </c>
    </row>
    <row r="18" spans="1:11" ht="14.5" customHeight="1">
      <c r="A18" s="316" t="s">
        <v>71</v>
      </c>
      <c r="B18" s="318" t="s">
        <v>72</v>
      </c>
      <c r="C18" s="266">
        <v>2019</v>
      </c>
      <c r="D18" s="266">
        <v>2019</v>
      </c>
      <c r="E18" s="316" t="s">
        <v>188</v>
      </c>
      <c r="F18" s="320" t="s">
        <v>55</v>
      </c>
      <c r="G18" s="321"/>
      <c r="H18" s="321"/>
      <c r="I18" s="321"/>
      <c r="J18" s="267">
        <v>2019</v>
      </c>
      <c r="K18" s="266"/>
    </row>
    <row r="19" spans="1:11" ht="87">
      <c r="A19" s="317"/>
      <c r="B19" s="319"/>
      <c r="C19" s="266" t="s">
        <v>205</v>
      </c>
      <c r="D19" s="266" t="s">
        <v>206</v>
      </c>
      <c r="E19" s="317"/>
      <c r="F19" s="267" t="s">
        <v>34</v>
      </c>
      <c r="G19" s="267" t="s">
        <v>177</v>
      </c>
      <c r="H19" s="267" t="s">
        <v>159</v>
      </c>
      <c r="I19" s="267" t="s">
        <v>35</v>
      </c>
      <c r="J19" s="267" t="s">
        <v>207</v>
      </c>
      <c r="K19" s="267" t="s">
        <v>54</v>
      </c>
    </row>
    <row r="20" spans="1:25" ht="98.25" customHeight="1">
      <c r="A20" s="264" t="s">
        <v>92</v>
      </c>
      <c r="B20" s="164" t="s">
        <v>74</v>
      </c>
      <c r="C20" s="164"/>
      <c r="D20" s="164"/>
      <c r="E20" s="164" t="s">
        <v>160</v>
      </c>
      <c r="F20" s="274" t="s">
        <v>186</v>
      </c>
      <c r="G20" s="265">
        <v>0</v>
      </c>
      <c r="H20" s="265">
        <v>1</v>
      </c>
      <c r="I20" s="274" t="s">
        <v>185</v>
      </c>
      <c r="J20" s="163"/>
      <c r="K20" s="274" t="s">
        <v>186</v>
      </c>
      <c r="Y20" s="113"/>
    </row>
    <row r="21" spans="1:25" ht="81" customHeight="1">
      <c r="A21" s="264" t="s">
        <v>131</v>
      </c>
      <c r="B21" s="164" t="s">
        <v>95</v>
      </c>
      <c r="C21" s="164" t="s">
        <v>99</v>
      </c>
      <c r="D21" s="164"/>
      <c r="E21" s="164" t="s">
        <v>161</v>
      </c>
      <c r="F21" s="274" t="s">
        <v>186</v>
      </c>
      <c r="G21" s="265">
        <v>0</v>
      </c>
      <c r="H21" s="265">
        <v>1</v>
      </c>
      <c r="I21" s="274" t="s">
        <v>185</v>
      </c>
      <c r="J21" s="163"/>
      <c r="K21" s="274" t="s">
        <v>186</v>
      </c>
      <c r="Y21" s="19"/>
    </row>
    <row r="22" spans="1:11" ht="67" customHeight="1">
      <c r="A22" s="264" t="s">
        <v>130</v>
      </c>
      <c r="B22" s="164" t="s">
        <v>85</v>
      </c>
      <c r="C22" s="164"/>
      <c r="D22" s="164"/>
      <c r="E22" s="164" t="s">
        <v>110</v>
      </c>
      <c r="F22" s="274" t="s">
        <v>186</v>
      </c>
      <c r="G22" s="265">
        <v>0</v>
      </c>
      <c r="H22" s="265">
        <v>1</v>
      </c>
      <c r="I22" s="274" t="s">
        <v>185</v>
      </c>
      <c r="J22" s="163"/>
      <c r="K22" s="165" t="s">
        <v>182</v>
      </c>
    </row>
    <row r="23" spans="1:11" ht="58.5" customHeight="1">
      <c r="A23" s="264" t="s">
        <v>132</v>
      </c>
      <c r="B23" s="164" t="s">
        <v>85</v>
      </c>
      <c r="C23" s="164"/>
      <c r="D23" s="164"/>
      <c r="E23" s="164" t="s">
        <v>111</v>
      </c>
      <c r="F23" s="274" t="s">
        <v>186</v>
      </c>
      <c r="G23" s="265">
        <v>0</v>
      </c>
      <c r="H23" s="265">
        <v>1</v>
      </c>
      <c r="I23" s="274" t="s">
        <v>185</v>
      </c>
      <c r="J23" s="163"/>
      <c r="K23" s="165" t="s">
        <v>182</v>
      </c>
    </row>
    <row r="24" spans="1:25" ht="58">
      <c r="A24" s="264" t="s">
        <v>156</v>
      </c>
      <c r="B24" s="164" t="s">
        <v>94</v>
      </c>
      <c r="C24" s="164"/>
      <c r="D24" s="164"/>
      <c r="E24" s="164" t="s">
        <v>139</v>
      </c>
      <c r="F24" s="274" t="s">
        <v>186</v>
      </c>
      <c r="G24" s="265">
        <v>0</v>
      </c>
      <c r="H24" s="265">
        <v>1</v>
      </c>
      <c r="I24" s="274" t="s">
        <v>185</v>
      </c>
      <c r="J24" s="163"/>
      <c r="K24" s="165" t="s">
        <v>182</v>
      </c>
      <c r="Y24" s="19"/>
    </row>
    <row r="25" spans="1:25" s="35" customFormat="1" ht="126" customHeight="1">
      <c r="A25" s="275" t="s">
        <v>93</v>
      </c>
      <c r="B25" s="276" t="s">
        <v>95</v>
      </c>
      <c r="C25" s="276"/>
      <c r="D25" s="276"/>
      <c r="E25" s="276" t="s">
        <v>187</v>
      </c>
      <c r="F25" s="277" t="s">
        <v>190</v>
      </c>
      <c r="G25" s="278">
        <v>0</v>
      </c>
      <c r="H25" s="272">
        <v>1</v>
      </c>
      <c r="I25" s="274" t="s">
        <v>185</v>
      </c>
      <c r="J25" s="276"/>
      <c r="K25" s="165" t="s">
        <v>182</v>
      </c>
      <c r="Y25" s="152"/>
    </row>
    <row r="26" spans="1:11" ht="79" customHeight="1">
      <c r="A26" s="264" t="s">
        <v>126</v>
      </c>
      <c r="B26" s="164" t="s">
        <v>74</v>
      </c>
      <c r="C26" s="164"/>
      <c r="D26" s="164" t="s">
        <v>33</v>
      </c>
      <c r="E26" s="164" t="s">
        <v>171</v>
      </c>
      <c r="F26" s="279" t="s">
        <v>219</v>
      </c>
      <c r="G26" s="280">
        <v>1</v>
      </c>
      <c r="H26" s="280">
        <v>1</v>
      </c>
      <c r="I26" s="274" t="s">
        <v>185</v>
      </c>
      <c r="J26" s="281"/>
      <c r="K26" s="165" t="s">
        <v>182</v>
      </c>
    </row>
    <row r="27" spans="1:11" ht="119.5" customHeight="1">
      <c r="A27" s="264" t="s">
        <v>146</v>
      </c>
      <c r="B27" s="164" t="s">
        <v>85</v>
      </c>
      <c r="C27" s="164"/>
      <c r="D27" s="164" t="s">
        <v>33</v>
      </c>
      <c r="E27" s="164" t="s">
        <v>111</v>
      </c>
      <c r="F27" s="282" t="s">
        <v>249</v>
      </c>
      <c r="G27" s="280">
        <v>1</v>
      </c>
      <c r="H27" s="280">
        <v>1</v>
      </c>
      <c r="I27" s="274" t="s">
        <v>185</v>
      </c>
      <c r="J27" s="281"/>
      <c r="K27" s="165" t="s">
        <v>182</v>
      </c>
    </row>
    <row r="28" spans="1:11" s="135" customFormat="1" ht="89.5" customHeight="1">
      <c r="A28" s="283" t="s">
        <v>147</v>
      </c>
      <c r="B28" s="281" t="s">
        <v>74</v>
      </c>
      <c r="C28" s="284" t="s">
        <v>99</v>
      </c>
      <c r="D28" s="284" t="s">
        <v>99</v>
      </c>
      <c r="E28" s="281" t="s">
        <v>172</v>
      </c>
      <c r="F28" s="279" t="s">
        <v>220</v>
      </c>
      <c r="G28" s="280">
        <v>1</v>
      </c>
      <c r="H28" s="280">
        <v>0.7</v>
      </c>
      <c r="I28" s="284" t="s">
        <v>137</v>
      </c>
      <c r="J28" s="285" t="s">
        <v>99</v>
      </c>
      <c r="K28" s="286" t="s">
        <v>273</v>
      </c>
    </row>
    <row r="29" spans="1:11" ht="15">
      <c r="A29" s="264" t="s">
        <v>106</v>
      </c>
      <c r="B29" s="164" t="s">
        <v>107</v>
      </c>
      <c r="C29" s="164"/>
      <c r="D29" s="164"/>
      <c r="E29" s="164" t="s">
        <v>112</v>
      </c>
      <c r="F29" s="165" t="s">
        <v>218</v>
      </c>
      <c r="G29" s="163"/>
      <c r="H29" s="163"/>
      <c r="I29" s="163"/>
      <c r="J29" s="163" t="s">
        <v>99</v>
      </c>
      <c r="K29" s="287" t="s">
        <v>127</v>
      </c>
    </row>
    <row r="30" spans="1:11" ht="15">
      <c r="A30" s="115"/>
      <c r="B30" s="96"/>
      <c r="E30" s="96"/>
      <c r="F30" s="96"/>
      <c r="G30" s="114"/>
      <c r="H30" s="114"/>
      <c r="K30" s="96"/>
    </row>
    <row r="31" spans="1:2" ht="18.5">
      <c r="A31" s="148" t="s">
        <v>75</v>
      </c>
      <c r="B31" s="113"/>
    </row>
    <row r="32" spans="1:11" ht="14.5" customHeight="1">
      <c r="A32" s="316" t="s">
        <v>71</v>
      </c>
      <c r="B32" s="318" t="s">
        <v>72</v>
      </c>
      <c r="C32" s="266">
        <v>2019</v>
      </c>
      <c r="D32" s="266">
        <v>2019</v>
      </c>
      <c r="E32" s="316" t="s">
        <v>251</v>
      </c>
      <c r="F32" s="320" t="s">
        <v>55</v>
      </c>
      <c r="G32" s="321"/>
      <c r="H32" s="321"/>
      <c r="I32" s="321"/>
      <c r="J32" s="267">
        <v>2019</v>
      </c>
      <c r="K32" s="266"/>
    </row>
    <row r="33" spans="1:11" ht="87">
      <c r="A33" s="317"/>
      <c r="B33" s="319"/>
      <c r="C33" s="266" t="s">
        <v>205</v>
      </c>
      <c r="D33" s="266" t="s">
        <v>206</v>
      </c>
      <c r="E33" s="317"/>
      <c r="F33" s="267" t="s">
        <v>34</v>
      </c>
      <c r="G33" s="267" t="s">
        <v>177</v>
      </c>
      <c r="H33" s="267" t="s">
        <v>159</v>
      </c>
      <c r="I33" s="267" t="s">
        <v>35</v>
      </c>
      <c r="J33" s="267" t="s">
        <v>207</v>
      </c>
      <c r="K33" s="267" t="s">
        <v>54</v>
      </c>
    </row>
    <row r="34" spans="1:25" ht="64.5" customHeight="1">
      <c r="A34" s="288" t="s">
        <v>148</v>
      </c>
      <c r="B34" s="163" t="s">
        <v>141</v>
      </c>
      <c r="C34" s="163"/>
      <c r="D34" s="163"/>
      <c r="E34" s="163" t="s">
        <v>142</v>
      </c>
      <c r="F34" s="289" t="s">
        <v>193</v>
      </c>
      <c r="G34" s="265">
        <v>0</v>
      </c>
      <c r="H34" s="265">
        <v>0.8</v>
      </c>
      <c r="I34" s="290" t="s">
        <v>137</v>
      </c>
      <c r="J34" s="163" t="s">
        <v>99</v>
      </c>
      <c r="K34" s="289" t="s">
        <v>175</v>
      </c>
      <c r="Y34" s="152"/>
    </row>
    <row r="35" spans="1:25" ht="269.25" customHeight="1">
      <c r="A35" s="291" t="s">
        <v>143</v>
      </c>
      <c r="B35" s="164" t="s">
        <v>98</v>
      </c>
      <c r="C35" s="164" t="s">
        <v>33</v>
      </c>
      <c r="D35" s="164" t="s">
        <v>33</v>
      </c>
      <c r="E35" s="164" t="s">
        <v>140</v>
      </c>
      <c r="F35" s="165" t="s">
        <v>274</v>
      </c>
      <c r="G35" s="265">
        <v>1</v>
      </c>
      <c r="H35" s="265">
        <v>0.95</v>
      </c>
      <c r="I35" s="274" t="s">
        <v>252</v>
      </c>
      <c r="J35" s="163" t="s">
        <v>99</v>
      </c>
      <c r="K35" s="165" t="s">
        <v>259</v>
      </c>
      <c r="Y35" s="19"/>
    </row>
    <row r="36" spans="1:25" ht="171" customHeight="1">
      <c r="A36" s="288" t="s">
        <v>144</v>
      </c>
      <c r="B36" s="163" t="s">
        <v>74</v>
      </c>
      <c r="C36" s="163" t="s">
        <v>99</v>
      </c>
      <c r="D36" s="163" t="s">
        <v>99</v>
      </c>
      <c r="E36" s="163" t="s">
        <v>164</v>
      </c>
      <c r="F36" s="274" t="s">
        <v>250</v>
      </c>
      <c r="G36" s="265">
        <v>0</v>
      </c>
      <c r="H36" s="265">
        <v>0.9</v>
      </c>
      <c r="I36" s="290" t="s">
        <v>137</v>
      </c>
      <c r="J36" s="163"/>
      <c r="K36" s="290" t="s">
        <v>260</v>
      </c>
      <c r="Y36" s="19"/>
    </row>
    <row r="37" spans="1:25" ht="163" customHeight="1">
      <c r="A37" s="292" t="s">
        <v>145</v>
      </c>
      <c r="B37" s="164" t="s">
        <v>98</v>
      </c>
      <c r="C37" s="164" t="s">
        <v>33</v>
      </c>
      <c r="D37" s="164" t="s">
        <v>33</v>
      </c>
      <c r="E37" s="164" t="s">
        <v>140</v>
      </c>
      <c r="F37" s="165" t="s">
        <v>253</v>
      </c>
      <c r="G37" s="265">
        <v>1</v>
      </c>
      <c r="H37" s="265">
        <v>0.95</v>
      </c>
      <c r="I37" s="290" t="s">
        <v>137</v>
      </c>
      <c r="J37" s="163" t="s">
        <v>99</v>
      </c>
      <c r="K37" s="165" t="s">
        <v>254</v>
      </c>
      <c r="Y37" s="19"/>
    </row>
    <row r="38" spans="1:25" ht="127.5" customHeight="1">
      <c r="A38" s="292" t="s">
        <v>149</v>
      </c>
      <c r="B38" s="164" t="s">
        <v>141</v>
      </c>
      <c r="C38" s="164" t="s">
        <v>33</v>
      </c>
      <c r="D38" s="164" t="s">
        <v>33</v>
      </c>
      <c r="E38" s="164" t="s">
        <v>140</v>
      </c>
      <c r="F38" s="165" t="s">
        <v>255</v>
      </c>
      <c r="G38" s="265">
        <v>1</v>
      </c>
      <c r="H38" s="265">
        <v>0.3</v>
      </c>
      <c r="I38" s="274" t="s">
        <v>137</v>
      </c>
      <c r="J38" s="163" t="s">
        <v>99</v>
      </c>
      <c r="K38" s="165" t="s">
        <v>256</v>
      </c>
      <c r="Y38" s="19"/>
    </row>
    <row r="39" spans="1:25" ht="72.5">
      <c r="A39" s="293" t="s">
        <v>150</v>
      </c>
      <c r="B39" s="164" t="s">
        <v>141</v>
      </c>
      <c r="C39" s="164" t="s">
        <v>33</v>
      </c>
      <c r="D39" s="164" t="s">
        <v>33</v>
      </c>
      <c r="E39" s="164" t="s">
        <v>140</v>
      </c>
      <c r="F39" s="165" t="s">
        <v>257</v>
      </c>
      <c r="G39" s="265">
        <v>1</v>
      </c>
      <c r="H39" s="265">
        <v>0.3</v>
      </c>
      <c r="I39" s="274" t="s">
        <v>137</v>
      </c>
      <c r="J39" s="163" t="s">
        <v>99</v>
      </c>
      <c r="K39" s="165" t="s">
        <v>258</v>
      </c>
      <c r="Y39" s="19"/>
    </row>
    <row r="40" spans="1:25" ht="15">
      <c r="A40" s="150"/>
      <c r="B40" s="96"/>
      <c r="C40" s="96"/>
      <c r="D40" s="96"/>
      <c r="E40" s="96"/>
      <c r="F40" s="96"/>
      <c r="G40" s="116"/>
      <c r="H40" s="116"/>
      <c r="I40" s="117"/>
      <c r="J40" s="114"/>
      <c r="K40" s="96"/>
      <c r="Y40" s="19"/>
    </row>
    <row r="41" spans="1:25" ht="15">
      <c r="A41" s="150"/>
      <c r="B41" s="96"/>
      <c r="C41" s="96"/>
      <c r="D41" s="96"/>
      <c r="E41" s="96"/>
      <c r="F41" s="96"/>
      <c r="G41" s="116"/>
      <c r="H41" s="116"/>
      <c r="I41" s="117"/>
      <c r="J41" s="114"/>
      <c r="K41" s="96"/>
      <c r="Y41" s="19"/>
    </row>
    <row r="42" spans="1:25" ht="15">
      <c r="A42" s="150"/>
      <c r="B42" s="96"/>
      <c r="C42" s="96"/>
      <c r="D42" s="96"/>
      <c r="E42" s="96"/>
      <c r="F42" s="96"/>
      <c r="G42" s="116"/>
      <c r="H42" s="116"/>
      <c r="I42" s="117"/>
      <c r="J42" s="114"/>
      <c r="K42" s="96"/>
      <c r="Y42" s="19"/>
    </row>
    <row r="43" spans="1:25" ht="15">
      <c r="A43" s="150"/>
      <c r="B43" s="96"/>
      <c r="C43" s="96"/>
      <c r="D43" s="96"/>
      <c r="E43" s="96"/>
      <c r="F43" s="96"/>
      <c r="G43" s="116"/>
      <c r="H43" s="116"/>
      <c r="I43" s="117"/>
      <c r="J43" s="114"/>
      <c r="K43" s="96"/>
      <c r="Y43" s="19"/>
    </row>
    <row r="44" spans="1:25" ht="15">
      <c r="A44" s="150"/>
      <c r="B44" s="96"/>
      <c r="C44" s="96"/>
      <c r="D44" s="96"/>
      <c r="E44" s="96"/>
      <c r="F44" s="96"/>
      <c r="G44" s="116"/>
      <c r="H44" s="116"/>
      <c r="I44" s="117"/>
      <c r="J44" s="114"/>
      <c r="K44" s="96"/>
      <c r="Y44" s="19"/>
    </row>
    <row r="47" ht="18.5">
      <c r="A47" s="148" t="s">
        <v>76</v>
      </c>
    </row>
    <row r="48" spans="1:11" ht="14.5" customHeight="1">
      <c r="A48" s="316" t="s">
        <v>71</v>
      </c>
      <c r="B48" s="318" t="s">
        <v>72</v>
      </c>
      <c r="C48" s="266">
        <v>2019</v>
      </c>
      <c r="D48" s="266">
        <v>2019</v>
      </c>
      <c r="E48" s="316" t="s">
        <v>251</v>
      </c>
      <c r="F48" s="320" t="s">
        <v>55</v>
      </c>
      <c r="G48" s="321"/>
      <c r="H48" s="321"/>
      <c r="I48" s="321"/>
      <c r="J48" s="267">
        <v>2019</v>
      </c>
      <c r="K48" s="266"/>
    </row>
    <row r="49" spans="1:11" ht="87">
      <c r="A49" s="317"/>
      <c r="B49" s="319"/>
      <c r="C49" s="266" t="s">
        <v>205</v>
      </c>
      <c r="D49" s="266" t="s">
        <v>206</v>
      </c>
      <c r="E49" s="317"/>
      <c r="F49" s="267" t="s">
        <v>34</v>
      </c>
      <c r="G49" s="267" t="s">
        <v>177</v>
      </c>
      <c r="H49" s="267" t="s">
        <v>159</v>
      </c>
      <c r="I49" s="267" t="s">
        <v>35</v>
      </c>
      <c r="J49" s="267" t="s">
        <v>207</v>
      </c>
      <c r="K49" s="267" t="s">
        <v>54</v>
      </c>
    </row>
    <row r="50" spans="1:25" ht="55" customHeight="1">
      <c r="A50" s="264" t="s">
        <v>151</v>
      </c>
      <c r="B50" s="164" t="s">
        <v>84</v>
      </c>
      <c r="C50" s="164"/>
      <c r="D50" s="164"/>
      <c r="E50" s="164" t="s">
        <v>113</v>
      </c>
      <c r="F50" s="165" t="s">
        <v>184</v>
      </c>
      <c r="G50" s="265">
        <v>0</v>
      </c>
      <c r="H50" s="265">
        <v>1</v>
      </c>
      <c r="I50" s="274" t="s">
        <v>185</v>
      </c>
      <c r="J50" s="163"/>
      <c r="K50" s="165" t="s">
        <v>183</v>
      </c>
      <c r="Y50" s="19"/>
    </row>
    <row r="51" spans="1:25" ht="50.15" customHeight="1">
      <c r="A51" s="264" t="s">
        <v>152</v>
      </c>
      <c r="B51" s="164" t="s">
        <v>74</v>
      </c>
      <c r="C51" s="164"/>
      <c r="D51" s="164"/>
      <c r="E51" s="164" t="s">
        <v>114</v>
      </c>
      <c r="F51" s="165" t="s">
        <v>195</v>
      </c>
      <c r="G51" s="265">
        <v>0</v>
      </c>
      <c r="H51" s="265">
        <v>1</v>
      </c>
      <c r="I51" s="274" t="s">
        <v>194</v>
      </c>
      <c r="J51" s="163"/>
      <c r="K51" s="294" t="s">
        <v>196</v>
      </c>
      <c r="Y51" s="19"/>
    </row>
    <row r="52" spans="1:25" ht="91" customHeight="1">
      <c r="A52" s="264" t="s">
        <v>153</v>
      </c>
      <c r="B52" s="164" t="s">
        <v>84</v>
      </c>
      <c r="C52" s="164"/>
      <c r="D52" s="164"/>
      <c r="E52" s="164" t="s">
        <v>115</v>
      </c>
      <c r="F52" s="165" t="s">
        <v>197</v>
      </c>
      <c r="G52" s="265">
        <v>0</v>
      </c>
      <c r="H52" s="265">
        <v>1</v>
      </c>
      <c r="I52" s="274" t="s">
        <v>194</v>
      </c>
      <c r="J52" s="163"/>
      <c r="K52" s="165" t="s">
        <v>182</v>
      </c>
      <c r="Y52" s="19"/>
    </row>
    <row r="53" spans="1:25" ht="156.5" customHeight="1">
      <c r="A53" s="264" t="s">
        <v>103</v>
      </c>
      <c r="B53" s="164" t="s">
        <v>84</v>
      </c>
      <c r="C53" s="164"/>
      <c r="D53" s="164"/>
      <c r="E53" s="164" t="s">
        <v>115</v>
      </c>
      <c r="F53" s="165" t="s">
        <v>198</v>
      </c>
      <c r="G53" s="265">
        <v>0</v>
      </c>
      <c r="H53" s="265">
        <v>1</v>
      </c>
      <c r="I53" s="163" t="s">
        <v>199</v>
      </c>
      <c r="J53" s="163"/>
      <c r="K53" s="165" t="s">
        <v>182</v>
      </c>
      <c r="Y53" s="19"/>
    </row>
    <row r="54" spans="1:25" ht="106" customHeight="1">
      <c r="A54" s="264" t="s">
        <v>104</v>
      </c>
      <c r="B54" s="164" t="s">
        <v>84</v>
      </c>
      <c r="C54" s="164" t="s">
        <v>33</v>
      </c>
      <c r="D54" s="164" t="s">
        <v>33</v>
      </c>
      <c r="E54" s="164" t="s">
        <v>115</v>
      </c>
      <c r="F54" s="165" t="s">
        <v>200</v>
      </c>
      <c r="G54" s="265">
        <v>0</v>
      </c>
      <c r="H54" s="265">
        <v>1</v>
      </c>
      <c r="I54" s="274" t="s">
        <v>201</v>
      </c>
      <c r="J54" s="163"/>
      <c r="K54" s="165" t="s">
        <v>275</v>
      </c>
      <c r="Y54" s="152"/>
    </row>
    <row r="55" spans="1:25" ht="136.5" customHeight="1">
      <c r="A55" s="264" t="s">
        <v>105</v>
      </c>
      <c r="B55" s="164" t="s">
        <v>84</v>
      </c>
      <c r="C55" s="164" t="s">
        <v>99</v>
      </c>
      <c r="D55" s="164" t="s">
        <v>99</v>
      </c>
      <c r="E55" s="164" t="s">
        <v>115</v>
      </c>
      <c r="F55" s="165" t="s">
        <v>270</v>
      </c>
      <c r="G55" s="265">
        <v>1</v>
      </c>
      <c r="H55" s="265">
        <v>0.1</v>
      </c>
      <c r="I55" s="163"/>
      <c r="J55" s="163" t="s">
        <v>99</v>
      </c>
      <c r="K55" s="165" t="s">
        <v>271</v>
      </c>
      <c r="Y55" s="19"/>
    </row>
    <row r="58" ht="18.5">
      <c r="A58" s="148" t="s">
        <v>77</v>
      </c>
    </row>
    <row r="59" spans="1:11" ht="14.5" customHeight="1">
      <c r="A59" s="316" t="s">
        <v>71</v>
      </c>
      <c r="B59" s="318" t="s">
        <v>72</v>
      </c>
      <c r="C59" s="266">
        <v>2019</v>
      </c>
      <c r="D59" s="266">
        <v>2019</v>
      </c>
      <c r="E59" s="316" t="s">
        <v>251</v>
      </c>
      <c r="F59" s="320" t="s">
        <v>55</v>
      </c>
      <c r="G59" s="321"/>
      <c r="H59" s="321"/>
      <c r="I59" s="321"/>
      <c r="J59" s="267">
        <v>2019</v>
      </c>
      <c r="K59" s="266"/>
    </row>
    <row r="60" spans="1:11" ht="87">
      <c r="A60" s="317"/>
      <c r="B60" s="319"/>
      <c r="C60" s="266" t="s">
        <v>205</v>
      </c>
      <c r="D60" s="266" t="s">
        <v>206</v>
      </c>
      <c r="E60" s="317"/>
      <c r="F60" s="267" t="s">
        <v>34</v>
      </c>
      <c r="G60" s="267" t="s">
        <v>177</v>
      </c>
      <c r="H60" s="267" t="s">
        <v>159</v>
      </c>
      <c r="I60" s="267" t="s">
        <v>35</v>
      </c>
      <c r="J60" s="267" t="s">
        <v>207</v>
      </c>
      <c r="K60" s="267" t="s">
        <v>54</v>
      </c>
    </row>
    <row r="61" spans="1:11" ht="73.5" customHeight="1">
      <c r="A61" s="264" t="s">
        <v>157</v>
      </c>
      <c r="B61" s="164" t="s">
        <v>74</v>
      </c>
      <c r="C61" s="164"/>
      <c r="D61" s="164" t="s">
        <v>33</v>
      </c>
      <c r="E61" s="164" t="s">
        <v>180</v>
      </c>
      <c r="F61" s="165" t="s">
        <v>236</v>
      </c>
      <c r="G61" s="265">
        <v>1</v>
      </c>
      <c r="H61" s="265">
        <v>0.8</v>
      </c>
      <c r="I61" s="274" t="s">
        <v>137</v>
      </c>
      <c r="J61" s="163" t="s">
        <v>33</v>
      </c>
      <c r="K61" s="165" t="s">
        <v>237</v>
      </c>
    </row>
    <row r="62" spans="1:11" ht="160.5" customHeight="1">
      <c r="A62" s="264" t="s">
        <v>129</v>
      </c>
      <c r="B62" s="164" t="s">
        <v>74</v>
      </c>
      <c r="C62" s="164"/>
      <c r="D62" s="164" t="s">
        <v>33</v>
      </c>
      <c r="E62" s="164" t="s">
        <v>238</v>
      </c>
      <c r="F62" s="165" t="s">
        <v>239</v>
      </c>
      <c r="G62" s="265">
        <v>1</v>
      </c>
      <c r="H62" s="265">
        <v>0.98</v>
      </c>
      <c r="I62" s="274" t="s">
        <v>137</v>
      </c>
      <c r="J62" s="163" t="s">
        <v>33</v>
      </c>
      <c r="K62" s="165" t="s">
        <v>240</v>
      </c>
    </row>
    <row r="63" spans="1:11" ht="61.5" customHeight="1">
      <c r="A63" s="264" t="s">
        <v>154</v>
      </c>
      <c r="B63" s="164" t="s">
        <v>74</v>
      </c>
      <c r="C63" s="164"/>
      <c r="D63" s="164" t="s">
        <v>33</v>
      </c>
      <c r="E63" s="164" t="s">
        <v>181</v>
      </c>
      <c r="F63" s="165" t="s">
        <v>202</v>
      </c>
      <c r="G63" s="265">
        <v>0</v>
      </c>
      <c r="H63" s="265">
        <v>0.98</v>
      </c>
      <c r="I63" s="274" t="s">
        <v>168</v>
      </c>
      <c r="J63" s="163"/>
      <c r="K63" s="287" t="s">
        <v>169</v>
      </c>
    </row>
    <row r="64" spans="1:11" ht="73" customHeight="1">
      <c r="A64" s="270" t="s">
        <v>100</v>
      </c>
      <c r="B64" s="271" t="s">
        <v>74</v>
      </c>
      <c r="C64" s="271"/>
      <c r="D64" s="271"/>
      <c r="E64" s="271" t="s">
        <v>117</v>
      </c>
      <c r="F64" s="165" t="s">
        <v>182</v>
      </c>
      <c r="G64" s="272">
        <v>0</v>
      </c>
      <c r="H64" s="272">
        <v>1</v>
      </c>
      <c r="I64" s="273" t="s">
        <v>185</v>
      </c>
      <c r="J64" s="271"/>
      <c r="K64" s="165" t="s">
        <v>182</v>
      </c>
    </row>
    <row r="65" spans="1:11" ht="132" customHeight="1">
      <c r="A65" s="270" t="s">
        <v>128</v>
      </c>
      <c r="B65" s="271" t="s">
        <v>74</v>
      </c>
      <c r="C65" s="271" t="s">
        <v>99</v>
      </c>
      <c r="D65" s="271" t="s">
        <v>33</v>
      </c>
      <c r="E65" s="163" t="s">
        <v>241</v>
      </c>
      <c r="F65" s="289" t="s">
        <v>242</v>
      </c>
      <c r="G65" s="272">
        <v>1</v>
      </c>
      <c r="H65" s="272">
        <v>0.85</v>
      </c>
      <c r="I65" s="163" t="s">
        <v>170</v>
      </c>
      <c r="J65" s="271" t="s">
        <v>99</v>
      </c>
      <c r="K65" s="295" t="s">
        <v>243</v>
      </c>
    </row>
    <row r="66" spans="1:11" ht="70" customHeight="1">
      <c r="A66" s="264" t="s">
        <v>155</v>
      </c>
      <c r="B66" s="164" t="s">
        <v>84</v>
      </c>
      <c r="C66" s="164"/>
      <c r="D66" s="164" t="s">
        <v>99</v>
      </c>
      <c r="E66" s="164" t="s">
        <v>116</v>
      </c>
      <c r="F66" s="165" t="s">
        <v>203</v>
      </c>
      <c r="G66" s="265">
        <v>0</v>
      </c>
      <c r="H66" s="265">
        <v>1</v>
      </c>
      <c r="I66" s="163" t="s">
        <v>137</v>
      </c>
      <c r="J66" s="163"/>
      <c r="K66" s="289" t="s">
        <v>276</v>
      </c>
    </row>
    <row r="67" spans="1:11" ht="58" customHeight="1">
      <c r="A67" s="283" t="s">
        <v>108</v>
      </c>
      <c r="B67" s="281" t="s">
        <v>84</v>
      </c>
      <c r="C67" s="281" t="s">
        <v>99</v>
      </c>
      <c r="D67" s="281" t="s">
        <v>99</v>
      </c>
      <c r="E67" s="281" t="s">
        <v>116</v>
      </c>
      <c r="F67" s="279" t="s">
        <v>244</v>
      </c>
      <c r="G67" s="265">
        <v>1</v>
      </c>
      <c r="H67" s="265">
        <v>0.2</v>
      </c>
      <c r="I67" s="163" t="s">
        <v>137</v>
      </c>
      <c r="J67" s="163" t="s">
        <v>99</v>
      </c>
      <c r="K67" s="279" t="s">
        <v>245</v>
      </c>
    </row>
    <row r="68" spans="1:11" ht="60" customHeight="1">
      <c r="A68" s="283" t="s">
        <v>109</v>
      </c>
      <c r="B68" s="281" t="s">
        <v>74</v>
      </c>
      <c r="C68" s="281" t="s">
        <v>99</v>
      </c>
      <c r="D68" s="281" t="s">
        <v>99</v>
      </c>
      <c r="E68" s="281" t="s">
        <v>246</v>
      </c>
      <c r="F68" s="279" t="s">
        <v>247</v>
      </c>
      <c r="G68" s="265">
        <v>1</v>
      </c>
      <c r="H68" s="265">
        <v>0.2</v>
      </c>
      <c r="I68" s="163" t="s">
        <v>137</v>
      </c>
      <c r="J68" s="163" t="s">
        <v>99</v>
      </c>
      <c r="K68" s="279" t="s">
        <v>248</v>
      </c>
    </row>
    <row r="71" ht="18.5">
      <c r="A71" s="148" t="s">
        <v>78</v>
      </c>
    </row>
    <row r="72" spans="1:11" ht="14.5" customHeight="1">
      <c r="A72" s="316" t="s">
        <v>71</v>
      </c>
      <c r="B72" s="318" t="s">
        <v>72</v>
      </c>
      <c r="C72" s="266">
        <v>2019</v>
      </c>
      <c r="D72" s="266">
        <v>2019</v>
      </c>
      <c r="E72" s="316" t="s">
        <v>251</v>
      </c>
      <c r="F72" s="320" t="s">
        <v>55</v>
      </c>
      <c r="G72" s="321"/>
      <c r="H72" s="321"/>
      <c r="I72" s="321"/>
      <c r="J72" s="267">
        <v>2019</v>
      </c>
      <c r="K72" s="266"/>
    </row>
    <row r="73" spans="1:11" ht="87">
      <c r="A73" s="317"/>
      <c r="B73" s="319"/>
      <c r="C73" s="266" t="s">
        <v>205</v>
      </c>
      <c r="D73" s="266" t="s">
        <v>206</v>
      </c>
      <c r="E73" s="317"/>
      <c r="F73" s="267" t="s">
        <v>34</v>
      </c>
      <c r="G73" s="267" t="s">
        <v>177</v>
      </c>
      <c r="H73" s="267" t="s">
        <v>159</v>
      </c>
      <c r="I73" s="267" t="s">
        <v>35</v>
      </c>
      <c r="J73" s="267" t="s">
        <v>207</v>
      </c>
      <c r="K73" s="267" t="s">
        <v>54</v>
      </c>
    </row>
    <row r="74" spans="1:11" ht="145">
      <c r="A74" s="270" t="s">
        <v>162</v>
      </c>
      <c r="B74" s="271" t="s">
        <v>74</v>
      </c>
      <c r="C74" s="296"/>
      <c r="D74" s="342" t="s">
        <v>99</v>
      </c>
      <c r="E74" s="271" t="s">
        <v>173</v>
      </c>
      <c r="F74" s="289" t="s">
        <v>261</v>
      </c>
      <c r="G74" s="265">
        <v>1</v>
      </c>
      <c r="H74" s="265">
        <v>0.95</v>
      </c>
      <c r="I74" s="290" t="s">
        <v>192</v>
      </c>
      <c r="J74" s="163" t="s">
        <v>33</v>
      </c>
      <c r="K74" s="289" t="s">
        <v>262</v>
      </c>
    </row>
    <row r="75" spans="1:11" ht="162" customHeight="1">
      <c r="A75" s="270" t="s">
        <v>119</v>
      </c>
      <c r="B75" s="271" t="s">
        <v>74</v>
      </c>
      <c r="C75" s="271"/>
      <c r="D75" s="271" t="s">
        <v>33</v>
      </c>
      <c r="E75" s="271" t="s">
        <v>174</v>
      </c>
      <c r="F75" s="297" t="s">
        <v>179</v>
      </c>
      <c r="G75" s="272">
        <v>0</v>
      </c>
      <c r="H75" s="272">
        <v>1</v>
      </c>
      <c r="I75" s="290" t="s">
        <v>185</v>
      </c>
      <c r="J75" s="271"/>
      <c r="K75" s="298" t="s">
        <v>263</v>
      </c>
    </row>
    <row r="76" spans="1:11" ht="43.5">
      <c r="A76" s="299" t="s">
        <v>120</v>
      </c>
      <c r="B76" s="163" t="s">
        <v>74</v>
      </c>
      <c r="C76" s="163" t="s">
        <v>99</v>
      </c>
      <c r="D76" s="163"/>
      <c r="E76" s="163" t="s">
        <v>118</v>
      </c>
      <c r="F76" s="289" t="s">
        <v>264</v>
      </c>
      <c r="G76" s="163"/>
      <c r="H76" s="163"/>
      <c r="I76" s="163" t="s">
        <v>265</v>
      </c>
      <c r="J76" s="163" t="s">
        <v>99</v>
      </c>
      <c r="K76" s="289" t="s">
        <v>266</v>
      </c>
    </row>
    <row r="77" spans="1:11" ht="43.5">
      <c r="A77" s="264" t="s">
        <v>121</v>
      </c>
      <c r="B77" s="164" t="s">
        <v>74</v>
      </c>
      <c r="C77" s="164" t="s">
        <v>99</v>
      </c>
      <c r="D77" s="164"/>
      <c r="E77" s="164" t="s">
        <v>118</v>
      </c>
      <c r="F77" s="289" t="s">
        <v>264</v>
      </c>
      <c r="G77" s="163"/>
      <c r="H77" s="163"/>
      <c r="I77" s="163" t="s">
        <v>265</v>
      </c>
      <c r="J77" s="163" t="s">
        <v>99</v>
      </c>
      <c r="K77" s="165" t="s">
        <v>266</v>
      </c>
    </row>
    <row r="78" spans="1:11" ht="69" customHeight="1">
      <c r="A78" s="270" t="s">
        <v>122</v>
      </c>
      <c r="B78" s="271" t="s">
        <v>74</v>
      </c>
      <c r="C78" s="271" t="s">
        <v>99</v>
      </c>
      <c r="D78" s="271"/>
      <c r="E78" s="271" t="s">
        <v>118</v>
      </c>
      <c r="F78" s="300" t="s">
        <v>267</v>
      </c>
      <c r="G78" s="272">
        <v>1</v>
      </c>
      <c r="H78" s="272">
        <v>0.3</v>
      </c>
      <c r="I78" s="271" t="s">
        <v>265</v>
      </c>
      <c r="J78" s="271" t="s">
        <v>99</v>
      </c>
      <c r="K78" s="287" t="s">
        <v>245</v>
      </c>
    </row>
    <row r="79" spans="1:11" ht="29">
      <c r="A79" s="264" t="s">
        <v>123</v>
      </c>
      <c r="B79" s="164" t="s">
        <v>74</v>
      </c>
      <c r="C79" s="164"/>
      <c r="D79" s="164"/>
      <c r="E79" s="164" t="s">
        <v>118</v>
      </c>
      <c r="F79" s="165" t="s">
        <v>221</v>
      </c>
      <c r="G79" s="163"/>
      <c r="H79" s="163"/>
      <c r="I79" s="163"/>
      <c r="J79" s="163"/>
      <c r="K79" s="165" t="s">
        <v>167</v>
      </c>
    </row>
    <row r="80" spans="1:11" ht="59.5" customHeight="1">
      <c r="A80" s="270" t="s">
        <v>124</v>
      </c>
      <c r="B80" s="271" t="s">
        <v>74</v>
      </c>
      <c r="C80" s="271"/>
      <c r="D80" s="271" t="s">
        <v>99</v>
      </c>
      <c r="E80" s="271" t="s">
        <v>163</v>
      </c>
      <c r="F80" s="290" t="s">
        <v>191</v>
      </c>
      <c r="G80" s="272">
        <v>0</v>
      </c>
      <c r="H80" s="272">
        <v>1</v>
      </c>
      <c r="I80" s="271" t="s">
        <v>185</v>
      </c>
      <c r="J80" s="271"/>
      <c r="K80" s="289" t="s">
        <v>185</v>
      </c>
    </row>
    <row r="83" ht="18.5">
      <c r="A83" s="148" t="s">
        <v>79</v>
      </c>
    </row>
    <row r="84" spans="1:11" ht="14.5" customHeight="1">
      <c r="A84" s="316" t="s">
        <v>71</v>
      </c>
      <c r="B84" s="318" t="s">
        <v>72</v>
      </c>
      <c r="C84" s="266">
        <v>2019</v>
      </c>
      <c r="D84" s="266">
        <v>2019</v>
      </c>
      <c r="E84" s="316" t="s">
        <v>251</v>
      </c>
      <c r="F84" s="320" t="s">
        <v>55</v>
      </c>
      <c r="G84" s="321"/>
      <c r="H84" s="321"/>
      <c r="I84" s="321"/>
      <c r="J84" s="267">
        <v>2019</v>
      </c>
      <c r="K84" s="266"/>
    </row>
    <row r="85" spans="1:11" ht="87">
      <c r="A85" s="317"/>
      <c r="B85" s="319"/>
      <c r="C85" s="266" t="s">
        <v>205</v>
      </c>
      <c r="D85" s="266" t="s">
        <v>206</v>
      </c>
      <c r="E85" s="317"/>
      <c r="F85" s="267" t="s">
        <v>34</v>
      </c>
      <c r="G85" s="267" t="s">
        <v>177</v>
      </c>
      <c r="H85" s="267" t="s">
        <v>159</v>
      </c>
      <c r="I85" s="267" t="s">
        <v>35</v>
      </c>
      <c r="J85" s="267" t="s">
        <v>207</v>
      </c>
      <c r="K85" s="267" t="s">
        <v>54</v>
      </c>
    </row>
    <row r="86" spans="1:25" ht="72.5">
      <c r="A86" s="264" t="s">
        <v>125</v>
      </c>
      <c r="B86" s="164" t="s">
        <v>74</v>
      </c>
      <c r="C86" s="164" t="s">
        <v>33</v>
      </c>
      <c r="D86" s="164" t="s">
        <v>33</v>
      </c>
      <c r="E86" s="290" t="s">
        <v>222</v>
      </c>
      <c r="F86" s="273" t="s">
        <v>223</v>
      </c>
      <c r="G86" s="265">
        <v>1</v>
      </c>
      <c r="H86" s="265">
        <v>0.99</v>
      </c>
      <c r="I86" s="274" t="s">
        <v>224</v>
      </c>
      <c r="J86" s="163"/>
      <c r="K86" s="274" t="s">
        <v>225</v>
      </c>
      <c r="Y86" s="19"/>
    </row>
    <row r="87" spans="1:11" ht="72.5">
      <c r="A87" s="264" t="s">
        <v>135</v>
      </c>
      <c r="B87" s="164" t="s">
        <v>74</v>
      </c>
      <c r="C87" s="164" t="s">
        <v>99</v>
      </c>
      <c r="D87" s="164" t="s">
        <v>99</v>
      </c>
      <c r="E87" s="290" t="s">
        <v>226</v>
      </c>
      <c r="F87" s="165" t="s">
        <v>227</v>
      </c>
      <c r="G87" s="301">
        <v>0.75</v>
      </c>
      <c r="H87" s="301">
        <v>0.65</v>
      </c>
      <c r="I87" s="274" t="s">
        <v>228</v>
      </c>
      <c r="J87" s="302" t="s">
        <v>99</v>
      </c>
      <c r="K87" s="274" t="s">
        <v>229</v>
      </c>
    </row>
    <row r="88" spans="1:11" ht="87">
      <c r="A88" s="264" t="s">
        <v>133</v>
      </c>
      <c r="B88" s="164" t="s">
        <v>74</v>
      </c>
      <c r="C88" s="164"/>
      <c r="D88" s="164" t="s">
        <v>99</v>
      </c>
      <c r="E88" s="290" t="s">
        <v>226</v>
      </c>
      <c r="F88" s="165" t="s">
        <v>230</v>
      </c>
      <c r="G88" s="265">
        <v>1</v>
      </c>
      <c r="H88" s="265">
        <v>0.3</v>
      </c>
      <c r="I88" s="274" t="s">
        <v>137</v>
      </c>
      <c r="J88" s="302" t="s">
        <v>99</v>
      </c>
      <c r="K88" s="274" t="s">
        <v>231</v>
      </c>
    </row>
    <row r="89" spans="1:25" ht="74" customHeight="1">
      <c r="A89" s="264" t="s">
        <v>101</v>
      </c>
      <c r="B89" s="164" t="s">
        <v>74</v>
      </c>
      <c r="C89" s="164" t="s">
        <v>99</v>
      </c>
      <c r="D89" s="164" t="s">
        <v>99</v>
      </c>
      <c r="E89" s="290" t="s">
        <v>226</v>
      </c>
      <c r="F89" s="303" t="s">
        <v>232</v>
      </c>
      <c r="G89" s="272">
        <v>0.8</v>
      </c>
      <c r="H89" s="272">
        <v>0.2</v>
      </c>
      <c r="I89" s="274" t="s">
        <v>137</v>
      </c>
      <c r="J89" s="304" t="s">
        <v>99</v>
      </c>
      <c r="K89" s="165" t="s">
        <v>233</v>
      </c>
      <c r="Y89" s="152"/>
    </row>
    <row r="90" spans="1:11" ht="98.5" customHeight="1">
      <c r="A90" s="264" t="s">
        <v>134</v>
      </c>
      <c r="B90" s="164" t="s">
        <v>74</v>
      </c>
      <c r="C90" s="164" t="s">
        <v>33</v>
      </c>
      <c r="D90" s="164" t="s">
        <v>33</v>
      </c>
      <c r="E90" s="290" t="s">
        <v>226</v>
      </c>
      <c r="F90" s="305" t="s">
        <v>234</v>
      </c>
      <c r="G90" s="265">
        <v>1</v>
      </c>
      <c r="H90" s="265">
        <v>0.5</v>
      </c>
      <c r="I90" s="274" t="s">
        <v>137</v>
      </c>
      <c r="J90" s="163" t="s">
        <v>99</v>
      </c>
      <c r="K90" s="274" t="s">
        <v>235</v>
      </c>
    </row>
  </sheetData>
  <mergeCells count="28">
    <mergeCell ref="A8:A9"/>
    <mergeCell ref="B8:B9"/>
    <mergeCell ref="A18:A19"/>
    <mergeCell ref="B18:B19"/>
    <mergeCell ref="A48:A49"/>
    <mergeCell ref="B48:B49"/>
    <mergeCell ref="A32:A33"/>
    <mergeCell ref="B32:B33"/>
    <mergeCell ref="E8:E9"/>
    <mergeCell ref="E18:E19"/>
    <mergeCell ref="E48:E49"/>
    <mergeCell ref="E72:E73"/>
    <mergeCell ref="F8:I8"/>
    <mergeCell ref="F18:I18"/>
    <mergeCell ref="E32:E33"/>
    <mergeCell ref="F32:I32"/>
    <mergeCell ref="F48:I48"/>
    <mergeCell ref="A59:A60"/>
    <mergeCell ref="B59:B60"/>
    <mergeCell ref="E59:E60"/>
    <mergeCell ref="F59:I59"/>
    <mergeCell ref="F72:I72"/>
    <mergeCell ref="A84:A85"/>
    <mergeCell ref="B84:B85"/>
    <mergeCell ref="E84:E85"/>
    <mergeCell ref="F84:I84"/>
    <mergeCell ref="A72:A73"/>
    <mergeCell ref="B72:B73"/>
  </mergeCells>
  <printOptions/>
  <pageMargins left="0.25" right="0.25"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9"/>
  <sheetViews>
    <sheetView zoomScale="70" zoomScaleNormal="70" workbookViewId="0" topLeftCell="A1">
      <selection activeCell="H20" sqref="H20"/>
    </sheetView>
  </sheetViews>
  <sheetFormatPr defaultColWidth="8.8515625" defaultRowHeight="15"/>
  <cols>
    <col min="2" max="2" width="34.57421875" style="0" customWidth="1"/>
    <col min="3" max="3" width="8.8515625" style="0" customWidth="1"/>
    <col min="4" max="4" width="13.00390625" style="0" customWidth="1"/>
    <col min="5" max="5" width="13.8515625" style="35" customWidth="1"/>
    <col min="6" max="6" width="14.28125" style="226" customWidth="1"/>
    <col min="7" max="7" width="12.00390625" style="0" customWidth="1"/>
    <col min="8" max="8" width="8.8515625" style="253" customWidth="1"/>
    <col min="16" max="16" width="14.28125" style="0" customWidth="1"/>
  </cols>
  <sheetData>
    <row r="2" spans="2:16" ht="58" customHeight="1">
      <c r="B2" s="326" t="s">
        <v>62</v>
      </c>
      <c r="C2" s="326"/>
      <c r="D2" s="326"/>
      <c r="E2" s="326"/>
      <c r="F2" s="326"/>
      <c r="G2" s="326"/>
      <c r="H2" s="326"/>
      <c r="I2" s="326"/>
      <c r="J2" s="326"/>
      <c r="K2" s="326"/>
      <c r="L2" s="326"/>
      <c r="M2" s="326"/>
      <c r="N2" s="7"/>
      <c r="P2" s="325" t="s">
        <v>204</v>
      </c>
    </row>
    <row r="3" spans="2:16" ht="23.5">
      <c r="B3" s="2" t="s">
        <v>0</v>
      </c>
      <c r="C3" s="102"/>
      <c r="D3" s="102"/>
      <c r="E3" s="125"/>
      <c r="F3" s="227"/>
      <c r="G3" s="102"/>
      <c r="H3" s="102"/>
      <c r="I3" s="102"/>
      <c r="J3" s="102"/>
      <c r="K3" s="102"/>
      <c r="L3" s="102"/>
      <c r="M3" s="102"/>
      <c r="N3" s="102"/>
      <c r="O3" s="102"/>
      <c r="P3" s="325"/>
    </row>
    <row r="4" spans="3:16" ht="24" thickBot="1">
      <c r="C4" s="101"/>
      <c r="D4" s="100"/>
      <c r="E4" s="126"/>
      <c r="F4" s="228"/>
      <c r="G4" s="100"/>
      <c r="H4" s="254"/>
      <c r="I4" s="100"/>
      <c r="J4" s="100"/>
      <c r="K4" s="100"/>
      <c r="L4" s="100"/>
      <c r="M4" s="100"/>
      <c r="N4" s="100"/>
      <c r="O4" s="100"/>
      <c r="P4" s="100"/>
    </row>
    <row r="5" spans="3:18" ht="16.5" thickBot="1">
      <c r="C5" s="322" t="s">
        <v>25</v>
      </c>
      <c r="D5" s="323"/>
      <c r="E5" s="323"/>
      <c r="F5" s="324"/>
      <c r="G5" s="322" t="s">
        <v>26</v>
      </c>
      <c r="H5" s="323"/>
      <c r="I5" s="323"/>
      <c r="J5" s="323"/>
      <c r="K5" s="322" t="s">
        <v>27</v>
      </c>
      <c r="L5" s="323"/>
      <c r="M5" s="323"/>
      <c r="N5" s="324"/>
      <c r="O5" s="7"/>
      <c r="P5" s="153" t="s">
        <v>189</v>
      </c>
      <c r="Q5" s="7"/>
      <c r="R5" s="7"/>
    </row>
    <row r="6" spans="3:18" ht="15.75">
      <c r="C6" s="66">
        <v>2018</v>
      </c>
      <c r="D6" s="27">
        <v>2018</v>
      </c>
      <c r="E6" s="27">
        <v>2018</v>
      </c>
      <c r="F6" s="229">
        <v>2018</v>
      </c>
      <c r="G6" s="66">
        <v>2019</v>
      </c>
      <c r="H6" s="255">
        <v>2019</v>
      </c>
      <c r="I6" s="27">
        <v>2019</v>
      </c>
      <c r="J6" s="27">
        <v>2019</v>
      </c>
      <c r="K6" s="170">
        <v>2020</v>
      </c>
      <c r="L6" s="27">
        <v>2020</v>
      </c>
      <c r="M6" s="27">
        <v>2020</v>
      </c>
      <c r="N6" s="28">
        <v>2020</v>
      </c>
      <c r="O6" s="7"/>
      <c r="P6" s="153">
        <v>2018</v>
      </c>
      <c r="Q6" s="7"/>
      <c r="R6" s="7"/>
    </row>
    <row r="7" spans="2:18" ht="15" thickBot="1">
      <c r="B7" t="s">
        <v>24</v>
      </c>
      <c r="C7" s="80" t="s">
        <v>20</v>
      </c>
      <c r="D7" s="7" t="s">
        <v>21</v>
      </c>
      <c r="E7" s="34" t="s">
        <v>22</v>
      </c>
      <c r="F7" s="230" t="s">
        <v>23</v>
      </c>
      <c r="G7" s="80" t="s">
        <v>20</v>
      </c>
      <c r="H7" s="256" t="s">
        <v>21</v>
      </c>
      <c r="I7" s="7" t="s">
        <v>22</v>
      </c>
      <c r="J7" s="7" t="s">
        <v>23</v>
      </c>
      <c r="K7" s="80" t="s">
        <v>20</v>
      </c>
      <c r="L7" s="7" t="s">
        <v>21</v>
      </c>
      <c r="M7" s="7" t="s">
        <v>22</v>
      </c>
      <c r="N7" s="124" t="s">
        <v>23</v>
      </c>
      <c r="O7" s="7"/>
      <c r="P7" s="156" t="s">
        <v>23</v>
      </c>
      <c r="Q7" s="7"/>
      <c r="R7" s="7"/>
    </row>
    <row r="8" spans="1:18" ht="15" thickBot="1">
      <c r="A8" s="3" t="s">
        <v>2</v>
      </c>
      <c r="B8" s="15" t="s">
        <v>1</v>
      </c>
      <c r="C8" s="42">
        <f>C9</f>
        <v>65522.55</v>
      </c>
      <c r="D8" s="42">
        <f aca="true" t="shared" si="0" ref="D8:P8">D9</f>
        <v>89742.47</v>
      </c>
      <c r="E8" s="42">
        <f t="shared" si="0"/>
        <v>74760.4</v>
      </c>
      <c r="F8" s="231">
        <f t="shared" si="0"/>
        <v>106208.06999999998</v>
      </c>
      <c r="G8" s="42">
        <f t="shared" si="0"/>
        <v>81056.46</v>
      </c>
      <c r="H8" s="9">
        <f t="shared" si="0"/>
        <v>102616.11</v>
      </c>
      <c r="I8" s="42">
        <f t="shared" si="0"/>
        <v>0</v>
      </c>
      <c r="J8" s="11">
        <f t="shared" si="0"/>
        <v>0</v>
      </c>
      <c r="K8" s="42">
        <f t="shared" si="0"/>
        <v>0</v>
      </c>
      <c r="L8" s="42">
        <f t="shared" si="0"/>
        <v>0</v>
      </c>
      <c r="M8" s="42">
        <f t="shared" si="0"/>
        <v>0</v>
      </c>
      <c r="N8" s="48">
        <f t="shared" si="0"/>
        <v>0</v>
      </c>
      <c r="O8" s="76"/>
      <c r="P8" s="48">
        <f t="shared" si="0"/>
        <v>114053.04000000001</v>
      </c>
      <c r="Q8" s="7"/>
      <c r="R8" s="7"/>
    </row>
    <row r="9" spans="1:18" ht="43.5">
      <c r="A9" s="4" t="s">
        <v>10</v>
      </c>
      <c r="B9" s="6" t="s">
        <v>209</v>
      </c>
      <c r="C9" s="14">
        <f aca="true" t="shared" si="1" ref="C9:N9">C30+C51+C72+C91+C108</f>
        <v>65522.55</v>
      </c>
      <c r="D9" s="14">
        <f t="shared" si="1"/>
        <v>89742.47</v>
      </c>
      <c r="E9" s="127">
        <f t="shared" si="1"/>
        <v>74760.4</v>
      </c>
      <c r="F9" s="232">
        <f t="shared" si="1"/>
        <v>106208.06999999998</v>
      </c>
      <c r="G9" s="14">
        <f t="shared" si="1"/>
        <v>81056.46</v>
      </c>
      <c r="H9" s="257">
        <f t="shared" si="1"/>
        <v>102616.11</v>
      </c>
      <c r="I9" s="14">
        <f t="shared" si="1"/>
        <v>0</v>
      </c>
      <c r="J9" s="222">
        <f t="shared" si="1"/>
        <v>0</v>
      </c>
      <c r="K9" s="14">
        <f t="shared" si="1"/>
        <v>0</v>
      </c>
      <c r="L9" s="14">
        <f t="shared" si="1"/>
        <v>0</v>
      </c>
      <c r="M9" s="14">
        <f t="shared" si="1"/>
        <v>0</v>
      </c>
      <c r="N9" s="157">
        <f t="shared" si="1"/>
        <v>0</v>
      </c>
      <c r="O9" s="7"/>
      <c r="P9" s="157">
        <f>P30+P51+P72+P91+P108</f>
        <v>114053.04000000001</v>
      </c>
      <c r="Q9" s="7"/>
      <c r="R9" s="7"/>
    </row>
    <row r="10" spans="1:18" ht="15">
      <c r="A10" s="3" t="s">
        <v>3</v>
      </c>
      <c r="B10" s="16" t="s">
        <v>4</v>
      </c>
      <c r="C10" s="98">
        <f>SUM(C11:C15)</f>
        <v>2684.76</v>
      </c>
      <c r="D10" s="98">
        <f aca="true" t="shared" si="2" ref="D10:N10">D11+D12+D13+D14+D15</f>
        <v>6365.75</v>
      </c>
      <c r="E10" s="129">
        <f t="shared" si="2"/>
        <v>2524.1600000000003</v>
      </c>
      <c r="F10" s="233">
        <f t="shared" si="2"/>
        <v>4496.860000000001</v>
      </c>
      <c r="G10" s="98">
        <f t="shared" si="2"/>
        <v>1806.81</v>
      </c>
      <c r="H10" s="108">
        <f t="shared" si="2"/>
        <v>30211</v>
      </c>
      <c r="I10" s="98">
        <f t="shared" si="2"/>
        <v>0</v>
      </c>
      <c r="J10" s="223">
        <f t="shared" si="2"/>
        <v>0</v>
      </c>
      <c r="K10" s="224">
        <f t="shared" si="2"/>
        <v>0</v>
      </c>
      <c r="L10" s="98">
        <f t="shared" si="2"/>
        <v>0</v>
      </c>
      <c r="M10" s="98">
        <f t="shared" si="2"/>
        <v>0</v>
      </c>
      <c r="N10" s="225">
        <f t="shared" si="2"/>
        <v>0</v>
      </c>
      <c r="O10" s="7"/>
      <c r="P10" s="159">
        <f aca="true" t="shared" si="3" ref="P10">P11+P12+P13+P14+P15</f>
        <v>4633.59</v>
      </c>
      <c r="Q10" s="7"/>
      <c r="R10" s="7"/>
    </row>
    <row r="11" spans="1:18" ht="29">
      <c r="A11" s="5" t="s">
        <v>11</v>
      </c>
      <c r="B11" s="6" t="s">
        <v>5</v>
      </c>
      <c r="C11" s="14">
        <f aca="true" t="shared" si="4" ref="C11:N11">C32+C53+C74+C93+C110</f>
        <v>205.29</v>
      </c>
      <c r="D11" s="14">
        <f t="shared" si="4"/>
        <v>4251.5</v>
      </c>
      <c r="E11" s="127">
        <f t="shared" si="4"/>
        <v>2454.4</v>
      </c>
      <c r="F11" s="232">
        <f t="shared" si="4"/>
        <v>3400.67</v>
      </c>
      <c r="G11" s="14">
        <f t="shared" si="4"/>
        <v>705.8599999999999</v>
      </c>
      <c r="H11" s="257">
        <f t="shared" si="4"/>
        <v>1553.11</v>
      </c>
      <c r="I11" s="14">
        <f t="shared" si="4"/>
        <v>0</v>
      </c>
      <c r="J11" s="222">
        <f t="shared" si="4"/>
        <v>0</v>
      </c>
      <c r="K11" s="14">
        <f t="shared" si="4"/>
        <v>0</v>
      </c>
      <c r="L11" s="14">
        <f t="shared" si="4"/>
        <v>0</v>
      </c>
      <c r="M11" s="14">
        <f t="shared" si="4"/>
        <v>0</v>
      </c>
      <c r="N11" s="157">
        <f t="shared" si="4"/>
        <v>0</v>
      </c>
      <c r="O11" s="7"/>
      <c r="P11" s="157">
        <f>P32+P53+P74+P93+P110</f>
        <v>3438.84</v>
      </c>
      <c r="Q11" s="7"/>
      <c r="R11" s="7"/>
    </row>
    <row r="12" spans="1:18" ht="21.75" customHeight="1">
      <c r="A12" s="5" t="s">
        <v>12</v>
      </c>
      <c r="B12" s="6" t="s">
        <v>28</v>
      </c>
      <c r="C12" s="14">
        <f aca="true" t="shared" si="5" ref="C12:N12">C33+C54+C75+C94+C111</f>
        <v>1500</v>
      </c>
      <c r="D12" s="14">
        <f t="shared" si="5"/>
        <v>483.34000000000003</v>
      </c>
      <c r="E12" s="127">
        <f t="shared" si="5"/>
        <v>69.76</v>
      </c>
      <c r="F12" s="232">
        <f t="shared" si="5"/>
        <v>497.65</v>
      </c>
      <c r="G12" s="14">
        <f t="shared" si="5"/>
        <v>519.26</v>
      </c>
      <c r="H12" s="257">
        <f t="shared" si="5"/>
        <v>4883.65</v>
      </c>
      <c r="I12" s="14">
        <f t="shared" si="5"/>
        <v>0</v>
      </c>
      <c r="J12" s="222">
        <f t="shared" si="5"/>
        <v>0</v>
      </c>
      <c r="K12" s="14">
        <f t="shared" si="5"/>
        <v>0</v>
      </c>
      <c r="L12" s="14">
        <f t="shared" si="5"/>
        <v>0</v>
      </c>
      <c r="M12" s="14">
        <f t="shared" si="5"/>
        <v>0</v>
      </c>
      <c r="N12" s="157">
        <f t="shared" si="5"/>
        <v>0</v>
      </c>
      <c r="O12" s="7"/>
      <c r="P12" s="157">
        <f>P33+P54+P75+P94+P111</f>
        <v>596.21</v>
      </c>
      <c r="Q12" s="7"/>
      <c r="R12" s="7"/>
    </row>
    <row r="13" spans="1:18" ht="15">
      <c r="A13" s="5" t="s">
        <v>13</v>
      </c>
      <c r="B13" s="6" t="s">
        <v>6</v>
      </c>
      <c r="C13" s="14">
        <f aca="true" t="shared" si="6" ref="C13:N13">C34+C55+C76+C95+C112</f>
        <v>925.47</v>
      </c>
      <c r="D13" s="14">
        <f t="shared" si="6"/>
        <v>815</v>
      </c>
      <c r="E13" s="127">
        <f t="shared" si="6"/>
        <v>0</v>
      </c>
      <c r="F13" s="232">
        <f t="shared" si="6"/>
        <v>0</v>
      </c>
      <c r="G13" s="14">
        <f t="shared" si="6"/>
        <v>0</v>
      </c>
      <c r="H13" s="257">
        <f t="shared" si="6"/>
        <v>0</v>
      </c>
      <c r="I13" s="14">
        <f t="shared" si="6"/>
        <v>0</v>
      </c>
      <c r="J13" s="222">
        <f t="shared" si="6"/>
        <v>0</v>
      </c>
      <c r="K13" s="14">
        <f t="shared" si="6"/>
        <v>0</v>
      </c>
      <c r="L13" s="14">
        <f t="shared" si="6"/>
        <v>0</v>
      </c>
      <c r="M13" s="14">
        <f t="shared" si="6"/>
        <v>0</v>
      </c>
      <c r="N13" s="157">
        <f t="shared" si="6"/>
        <v>0</v>
      </c>
      <c r="O13" s="7"/>
      <c r="P13" s="157">
        <f>P34+P55+P76+P95+P112</f>
        <v>0</v>
      </c>
      <c r="Q13" s="7"/>
      <c r="R13" s="7"/>
    </row>
    <row r="14" spans="1:18" ht="15">
      <c r="A14" s="5" t="s">
        <v>14</v>
      </c>
      <c r="B14" s="6" t="s">
        <v>7</v>
      </c>
      <c r="C14" s="14">
        <f aca="true" t="shared" si="7" ref="C14:N14">C35+C56+C77+C96+C113</f>
        <v>0</v>
      </c>
      <c r="D14" s="14">
        <f t="shared" si="7"/>
        <v>0</v>
      </c>
      <c r="E14" s="127">
        <f t="shared" si="7"/>
        <v>0</v>
      </c>
      <c r="F14" s="232">
        <f t="shared" si="7"/>
        <v>0</v>
      </c>
      <c r="G14" s="14">
        <f t="shared" si="7"/>
        <v>0</v>
      </c>
      <c r="H14" s="257">
        <f t="shared" si="7"/>
        <v>23500</v>
      </c>
      <c r="I14" s="14">
        <f t="shared" si="7"/>
        <v>0</v>
      </c>
      <c r="J14" s="222">
        <f t="shared" si="7"/>
        <v>0</v>
      </c>
      <c r="K14" s="14">
        <f t="shared" si="7"/>
        <v>0</v>
      </c>
      <c r="L14" s="14">
        <f t="shared" si="7"/>
        <v>0</v>
      </c>
      <c r="M14" s="14">
        <f t="shared" si="7"/>
        <v>0</v>
      </c>
      <c r="N14" s="157">
        <f t="shared" si="7"/>
        <v>0</v>
      </c>
      <c r="O14" s="7"/>
      <c r="P14" s="157">
        <f>P35+P56+P77+P96+P113</f>
        <v>0</v>
      </c>
      <c r="Q14" s="7"/>
      <c r="R14" s="7"/>
    </row>
    <row r="15" spans="1:18" ht="15" thickBot="1">
      <c r="A15" s="5" t="s">
        <v>15</v>
      </c>
      <c r="B15" s="6" t="s">
        <v>4</v>
      </c>
      <c r="C15" s="14">
        <f aca="true" t="shared" si="8" ref="C15:N15">C36+C57+C78+C97+C114</f>
        <v>54</v>
      </c>
      <c r="D15" s="14">
        <f t="shared" si="8"/>
        <v>815.9100000000001</v>
      </c>
      <c r="E15" s="127">
        <f t="shared" si="8"/>
        <v>0</v>
      </c>
      <c r="F15" s="232">
        <f t="shared" si="8"/>
        <v>598.5400000000001</v>
      </c>
      <c r="G15" s="14">
        <f t="shared" si="8"/>
        <v>581.6899999999999</v>
      </c>
      <c r="H15" s="257">
        <f t="shared" si="8"/>
        <v>274.24</v>
      </c>
      <c r="I15" s="14">
        <f t="shared" si="8"/>
        <v>0</v>
      </c>
      <c r="J15" s="222">
        <f t="shared" si="8"/>
        <v>0</v>
      </c>
      <c r="K15" s="14">
        <f t="shared" si="8"/>
        <v>0</v>
      </c>
      <c r="L15" s="14">
        <f t="shared" si="8"/>
        <v>0</v>
      </c>
      <c r="M15" s="14">
        <f t="shared" si="8"/>
        <v>0</v>
      </c>
      <c r="N15" s="157">
        <f t="shared" si="8"/>
        <v>0</v>
      </c>
      <c r="O15" s="7"/>
      <c r="P15" s="157">
        <f>P36+P57+P78+P97+P114</f>
        <v>598.5400000000001</v>
      </c>
      <c r="Q15" s="7"/>
      <c r="R15" s="7"/>
    </row>
    <row r="16" spans="1:18" ht="15" thickBot="1">
      <c r="A16" s="3" t="s">
        <v>8</v>
      </c>
      <c r="B16" s="8" t="s">
        <v>9</v>
      </c>
      <c r="C16" s="42">
        <f aca="true" t="shared" si="9" ref="C16:N16">C37+C58+C79+C98+C107</f>
        <v>9828.3825</v>
      </c>
      <c r="D16" s="42">
        <f t="shared" si="9"/>
        <v>13263.278999999999</v>
      </c>
      <c r="E16" s="130">
        <f t="shared" si="9"/>
        <v>11214.06</v>
      </c>
      <c r="F16" s="234">
        <f t="shared" si="9"/>
        <v>15931.210499999997</v>
      </c>
      <c r="G16" s="42">
        <f t="shared" si="9"/>
        <v>12158.469000000001</v>
      </c>
      <c r="H16" s="9">
        <f t="shared" si="9"/>
        <v>15392.4165</v>
      </c>
      <c r="I16" s="42">
        <f t="shared" si="9"/>
        <v>0</v>
      </c>
      <c r="J16" s="11">
        <f t="shared" si="9"/>
        <v>0</v>
      </c>
      <c r="K16" s="42">
        <f t="shared" si="9"/>
        <v>0</v>
      </c>
      <c r="L16" s="42">
        <f t="shared" si="9"/>
        <v>0</v>
      </c>
      <c r="M16" s="42">
        <f t="shared" si="9"/>
        <v>0</v>
      </c>
      <c r="N16" s="48">
        <f t="shared" si="9"/>
        <v>0</v>
      </c>
      <c r="O16" s="7"/>
      <c r="P16" s="48">
        <f>P37+P58+P79+P98+P107</f>
        <v>17107.956</v>
      </c>
      <c r="Q16" s="7"/>
      <c r="R16" s="7"/>
    </row>
    <row r="17" spans="1:18" s="35" customFormat="1" ht="15" thickBot="1">
      <c r="A17" s="33" t="s">
        <v>53</v>
      </c>
      <c r="B17" s="49" t="s">
        <v>52</v>
      </c>
      <c r="C17" s="50">
        <f>C16</f>
        <v>9828.3825</v>
      </c>
      <c r="D17" s="50">
        <f aca="true" t="shared" si="10" ref="D17:N17">D16</f>
        <v>13263.278999999999</v>
      </c>
      <c r="E17" s="50">
        <f t="shared" si="10"/>
        <v>11214.06</v>
      </c>
      <c r="F17" s="235">
        <f t="shared" si="10"/>
        <v>15931.210499999997</v>
      </c>
      <c r="G17" s="50">
        <f t="shared" si="10"/>
        <v>12158.469000000001</v>
      </c>
      <c r="H17" s="258">
        <f t="shared" si="10"/>
        <v>15392.4165</v>
      </c>
      <c r="I17" s="50">
        <f t="shared" si="10"/>
        <v>0</v>
      </c>
      <c r="J17" s="51">
        <f t="shared" si="10"/>
        <v>0</v>
      </c>
      <c r="K17" s="50">
        <f t="shared" si="10"/>
        <v>0</v>
      </c>
      <c r="L17" s="50">
        <f t="shared" si="10"/>
        <v>0</v>
      </c>
      <c r="M17" s="50">
        <f t="shared" si="10"/>
        <v>0</v>
      </c>
      <c r="N17" s="86">
        <f t="shared" si="10"/>
        <v>0</v>
      </c>
      <c r="O17" s="34"/>
      <c r="P17" s="86">
        <f aca="true" t="shared" si="11" ref="P17">P16</f>
        <v>17107.956</v>
      </c>
      <c r="Q17" s="34"/>
      <c r="R17" s="34"/>
    </row>
    <row r="18" spans="1:18" s="35" customFormat="1" ht="15" thickBot="1">
      <c r="A18" s="33"/>
      <c r="B18" s="62" t="s">
        <v>60</v>
      </c>
      <c r="C18" s="63">
        <f aca="true" t="shared" si="12" ref="C18:N18">C8+C10+C16</f>
        <v>78035.6925</v>
      </c>
      <c r="D18" s="63">
        <f t="shared" si="12"/>
        <v>109371.499</v>
      </c>
      <c r="E18" s="63">
        <f t="shared" si="12"/>
        <v>88498.62</v>
      </c>
      <c r="F18" s="236">
        <f t="shared" si="12"/>
        <v>126636.14049999998</v>
      </c>
      <c r="G18" s="63">
        <f t="shared" si="12"/>
        <v>95021.739</v>
      </c>
      <c r="H18" s="198">
        <f t="shared" si="12"/>
        <v>148219.52649999998</v>
      </c>
      <c r="I18" s="63">
        <f t="shared" si="12"/>
        <v>0</v>
      </c>
      <c r="J18" s="52">
        <f t="shared" si="12"/>
        <v>0</v>
      </c>
      <c r="K18" s="63">
        <f t="shared" si="12"/>
        <v>0</v>
      </c>
      <c r="L18" s="63">
        <f t="shared" si="12"/>
        <v>0</v>
      </c>
      <c r="M18" s="63">
        <f t="shared" si="12"/>
        <v>0</v>
      </c>
      <c r="N18" s="53">
        <f t="shared" si="12"/>
        <v>0</v>
      </c>
      <c r="O18" s="34"/>
      <c r="P18" s="53">
        <f>P8+P10+P16</f>
        <v>135794.586</v>
      </c>
      <c r="Q18" s="171"/>
      <c r="R18" s="34"/>
    </row>
    <row r="19" spans="1:18" ht="15" thickBot="1">
      <c r="A19" s="3" t="s">
        <v>16</v>
      </c>
      <c r="B19" s="8" t="s">
        <v>17</v>
      </c>
      <c r="C19" s="43">
        <f>C18*0.2</f>
        <v>15607.138500000001</v>
      </c>
      <c r="D19" s="43">
        <f aca="true" t="shared" si="13" ref="D19:N19">D18*0.2</f>
        <v>21874.2998</v>
      </c>
      <c r="E19" s="131">
        <f t="shared" si="13"/>
        <v>17699.724</v>
      </c>
      <c r="F19" s="237">
        <f t="shared" si="13"/>
        <v>25327.228099999997</v>
      </c>
      <c r="G19" s="43">
        <f t="shared" si="13"/>
        <v>19004.3478</v>
      </c>
      <c r="H19" s="259">
        <f t="shared" si="13"/>
        <v>29643.9053</v>
      </c>
      <c r="I19" s="43">
        <f t="shared" si="13"/>
        <v>0</v>
      </c>
      <c r="J19" s="25">
        <f t="shared" si="13"/>
        <v>0</v>
      </c>
      <c r="K19" s="43">
        <f t="shared" si="13"/>
        <v>0</v>
      </c>
      <c r="L19" s="43">
        <f t="shared" si="13"/>
        <v>0</v>
      </c>
      <c r="M19" s="43">
        <f t="shared" si="13"/>
        <v>0</v>
      </c>
      <c r="N19" s="58">
        <f t="shared" si="13"/>
        <v>0</v>
      </c>
      <c r="O19" s="7"/>
      <c r="P19" s="58">
        <f aca="true" t="shared" si="14" ref="P19">P18*0.2</f>
        <v>27158.917200000004</v>
      </c>
      <c r="Q19" s="7"/>
      <c r="R19" s="7"/>
    </row>
    <row r="20" spans="1:18" ht="15" thickBot="1">
      <c r="A20" s="3" t="s">
        <v>18</v>
      </c>
      <c r="B20" s="8" t="s">
        <v>19</v>
      </c>
      <c r="C20" s="307">
        <f>C19+C18</f>
        <v>93642.831</v>
      </c>
      <c r="D20" s="307">
        <f aca="true" t="shared" si="15" ref="D20:N20">D19+D18</f>
        <v>131245.7988</v>
      </c>
      <c r="E20" s="307">
        <f t="shared" si="15"/>
        <v>106198.344</v>
      </c>
      <c r="F20" s="308">
        <f t="shared" si="15"/>
        <v>151963.3686</v>
      </c>
      <c r="G20" s="307">
        <f t="shared" si="15"/>
        <v>114026.0868</v>
      </c>
      <c r="H20" s="307">
        <f t="shared" si="15"/>
        <v>177863.43179999996</v>
      </c>
      <c r="I20" s="307">
        <f t="shared" si="15"/>
        <v>0</v>
      </c>
      <c r="J20" s="309">
        <f t="shared" si="15"/>
        <v>0</v>
      </c>
      <c r="K20" s="307">
        <f t="shared" si="15"/>
        <v>0</v>
      </c>
      <c r="L20" s="307">
        <f t="shared" si="15"/>
        <v>0</v>
      </c>
      <c r="M20" s="307">
        <f t="shared" si="15"/>
        <v>0</v>
      </c>
      <c r="N20" s="310">
        <f t="shared" si="15"/>
        <v>0</v>
      </c>
      <c r="O20" s="311"/>
      <c r="P20" s="310">
        <f aca="true" t="shared" si="16" ref="P20">P19+P18</f>
        <v>162953.5032</v>
      </c>
      <c r="Q20" s="7"/>
      <c r="R20" s="7"/>
    </row>
    <row r="24" spans="2:5" ht="15">
      <c r="B24" s="32"/>
      <c r="C24" s="32"/>
      <c r="D24" s="32"/>
      <c r="E24" s="34"/>
    </row>
    <row r="25" ht="15" thickBot="1"/>
    <row r="26" spans="2:16" ht="24" thickBot="1">
      <c r="B26" s="2" t="s">
        <v>61</v>
      </c>
      <c r="C26" s="322" t="s">
        <v>25</v>
      </c>
      <c r="D26" s="323"/>
      <c r="E26" s="323"/>
      <c r="F26" s="324"/>
      <c r="G26" s="322" t="s">
        <v>26</v>
      </c>
      <c r="H26" s="323"/>
      <c r="I26" s="323"/>
      <c r="J26" s="324"/>
      <c r="K26" s="322" t="s">
        <v>27</v>
      </c>
      <c r="L26" s="323"/>
      <c r="M26" s="323"/>
      <c r="N26" s="324"/>
      <c r="P26" s="153" t="s">
        <v>189</v>
      </c>
    </row>
    <row r="27" spans="3:16" ht="15.5">
      <c r="C27" s="66">
        <v>2018</v>
      </c>
      <c r="D27" s="27">
        <v>2018</v>
      </c>
      <c r="E27" s="27">
        <v>2018</v>
      </c>
      <c r="F27" s="229">
        <v>2018</v>
      </c>
      <c r="G27" s="66">
        <v>2019</v>
      </c>
      <c r="H27" s="255">
        <v>2019</v>
      </c>
      <c r="I27" s="27">
        <v>2019</v>
      </c>
      <c r="J27" s="27">
        <v>2019</v>
      </c>
      <c r="K27" s="170">
        <v>2020</v>
      </c>
      <c r="L27" s="27">
        <v>2020</v>
      </c>
      <c r="M27" s="27">
        <v>2020</v>
      </c>
      <c r="N27" s="28">
        <v>2020</v>
      </c>
      <c r="P27" s="153">
        <v>2018</v>
      </c>
    </row>
    <row r="28" spans="2:16" ht="15" thickBot="1">
      <c r="B28" t="s">
        <v>24</v>
      </c>
      <c r="C28" s="29" t="s">
        <v>20</v>
      </c>
      <c r="D28" s="30" t="s">
        <v>21</v>
      </c>
      <c r="E28" s="132" t="s">
        <v>22</v>
      </c>
      <c r="F28" s="238" t="s">
        <v>23</v>
      </c>
      <c r="G28" s="29" t="s">
        <v>20</v>
      </c>
      <c r="H28" s="260" t="s">
        <v>21</v>
      </c>
      <c r="I28" s="30" t="s">
        <v>22</v>
      </c>
      <c r="J28" s="30" t="s">
        <v>23</v>
      </c>
      <c r="K28" s="29" t="s">
        <v>20</v>
      </c>
      <c r="L28" s="30" t="s">
        <v>21</v>
      </c>
      <c r="M28" s="30" t="s">
        <v>22</v>
      </c>
      <c r="N28" s="31" t="s">
        <v>23</v>
      </c>
      <c r="P28" s="156" t="s">
        <v>23</v>
      </c>
    </row>
    <row r="29" spans="1:16" ht="15" thickBot="1">
      <c r="A29" s="3" t="s">
        <v>2</v>
      </c>
      <c r="B29" s="15" t="s">
        <v>1</v>
      </c>
      <c r="C29" s="25">
        <f>C30</f>
        <v>29914.32</v>
      </c>
      <c r="D29" s="25">
        <f aca="true" t="shared" si="17" ref="D29:P29">D30</f>
        <v>48632.770000000004</v>
      </c>
      <c r="E29" s="25">
        <f t="shared" si="17"/>
        <v>41586.380000000005</v>
      </c>
      <c r="F29" s="239">
        <f t="shared" si="17"/>
        <v>68587.48999999999</v>
      </c>
      <c r="G29" s="25">
        <f t="shared" si="17"/>
        <v>57315.3</v>
      </c>
      <c r="H29" s="261">
        <f t="shared" si="17"/>
        <v>68667.59999999999</v>
      </c>
      <c r="I29" s="25">
        <f t="shared" si="17"/>
        <v>0</v>
      </c>
      <c r="J29" s="25">
        <f t="shared" si="17"/>
        <v>0</v>
      </c>
      <c r="K29" s="25">
        <f t="shared" si="17"/>
        <v>0</v>
      </c>
      <c r="L29" s="25">
        <f t="shared" si="17"/>
        <v>0</v>
      </c>
      <c r="M29" s="25">
        <f t="shared" si="17"/>
        <v>0</v>
      </c>
      <c r="N29" s="58">
        <f t="shared" si="17"/>
        <v>0</v>
      </c>
      <c r="O29" s="76"/>
      <c r="P29" s="58">
        <f t="shared" si="17"/>
        <v>77468.93000000001</v>
      </c>
    </row>
    <row r="30" spans="1:16" ht="44" thickBot="1">
      <c r="A30" s="4" t="s">
        <v>10</v>
      </c>
      <c r="B30" s="6" t="s">
        <v>209</v>
      </c>
      <c r="C30" s="40">
        <f>'01'!C10+'02'!C30+'03'!C65+'04'!C47+'05'!C27+'07'!C27+'06'!C10</f>
        <v>29914.32</v>
      </c>
      <c r="D30" s="40">
        <f>'01'!D10+'02'!D30+'03'!D65+'04'!D47+'05'!D27+'07'!D27+'06'!D10</f>
        <v>48632.770000000004</v>
      </c>
      <c r="E30" s="128">
        <f>'01'!E10+'02'!E30+'03'!E65+'04'!E47+'05'!E27+'07'!E27+'06'!E10</f>
        <v>41586.380000000005</v>
      </c>
      <c r="F30" s="240">
        <f>'01'!F10+'02'!F30+'03'!F65+'04'!F47+'05'!F27+'07'!F27+'06'!F10</f>
        <v>68587.48999999999</v>
      </c>
      <c r="G30" s="40">
        <f>'01'!G10+'02'!G30+'03'!G65+'04'!G47+'05'!G27+'07'!G27+'06'!G10</f>
        <v>57315.3</v>
      </c>
      <c r="H30" s="262">
        <f>'01'!H10+'02'!H30+'03'!H65+'04'!H47+'05'!H27+'07'!H27+'06'!H10</f>
        <v>68667.59999999999</v>
      </c>
      <c r="I30" s="40">
        <f>'01'!I10+'02'!I30+'03'!I65+'04'!I47+'05'!I27+'07'!I27+'06'!I10</f>
        <v>0</v>
      </c>
      <c r="J30" s="40">
        <f>'01'!J10+'02'!J30+'03'!J65+'04'!J47+'05'!J27+'07'!J27+'06'!J10</f>
        <v>0</v>
      </c>
      <c r="K30" s="40">
        <f>'01'!K10+'02'!K30+'03'!K65+'04'!K47+'05'!K27+'07'!K27+'06'!K10</f>
        <v>0</v>
      </c>
      <c r="L30" s="40">
        <f>'01'!L10+'02'!L30+'03'!L65+'04'!L47+'05'!L27+'07'!L27+'06'!L10</f>
        <v>0</v>
      </c>
      <c r="M30" s="40">
        <f>'01'!M10+'02'!M30+'03'!M65+'04'!M47+'05'!M27+'07'!M27+'06'!M10</f>
        <v>0</v>
      </c>
      <c r="N30" s="158">
        <f>'01'!N10+'02'!N30+'03'!N65+'04'!N47+'05'!N27+'07'!N27+'06'!N10</f>
        <v>0</v>
      </c>
      <c r="P30" s="158">
        <f>'01'!P10+'02'!P30+'03'!P65+'04'!P47+'05'!P27+'07'!P27+'06'!P10</f>
        <v>77468.93000000001</v>
      </c>
    </row>
    <row r="31" spans="1:16" ht="15" thickBot="1">
      <c r="A31" s="3" t="s">
        <v>3</v>
      </c>
      <c r="B31" s="16" t="s">
        <v>4</v>
      </c>
      <c r="C31" s="11">
        <f>C32+C33+C34+C35+C36</f>
        <v>2596.5299999999997</v>
      </c>
      <c r="D31" s="11">
        <f aca="true" t="shared" si="18" ref="D31:N31">D32+D33+D34+D35+D36</f>
        <v>5861.590000000001</v>
      </c>
      <c r="E31" s="133">
        <f t="shared" si="18"/>
        <v>610.5600000000001</v>
      </c>
      <c r="F31" s="241">
        <f t="shared" si="18"/>
        <v>4369.35</v>
      </c>
      <c r="G31" s="11">
        <f t="shared" si="18"/>
        <v>1769.9299999999998</v>
      </c>
      <c r="H31" s="200">
        <f t="shared" si="18"/>
        <v>30086.76</v>
      </c>
      <c r="I31" s="11">
        <f t="shared" si="18"/>
        <v>0</v>
      </c>
      <c r="J31" s="11">
        <f t="shared" si="18"/>
        <v>0</v>
      </c>
      <c r="K31" s="11">
        <f t="shared" si="18"/>
        <v>0</v>
      </c>
      <c r="L31" s="11">
        <f t="shared" si="18"/>
        <v>0</v>
      </c>
      <c r="M31" s="11">
        <f t="shared" si="18"/>
        <v>0</v>
      </c>
      <c r="N31" s="48">
        <f t="shared" si="18"/>
        <v>0</v>
      </c>
      <c r="P31" s="48">
        <f aca="true" t="shared" si="19" ref="P31">P32+P33+P34+P35+P36</f>
        <v>4506.08</v>
      </c>
    </row>
    <row r="32" spans="1:16" ht="29">
      <c r="A32" s="5" t="s">
        <v>11</v>
      </c>
      <c r="B32" s="6" t="s">
        <v>5</v>
      </c>
      <c r="C32" s="14">
        <f>'01'!C12+'02'!C32+'03'!C67+'04'!C49+'05'!C29+'07'!C29+'06'!C12</f>
        <v>171.06</v>
      </c>
      <c r="D32" s="14">
        <f>'01'!D12+'02'!D32+'03'!D67+'04'!D49+'05'!D29+'07'!D29+'06'!D12</f>
        <v>4101.6</v>
      </c>
      <c r="E32" s="127">
        <f>'01'!E12+'02'!E32+'03'!E67+'04'!E49+'05'!E29+'07'!E29+'06'!E12</f>
        <v>540.8000000000001</v>
      </c>
      <c r="F32" s="232">
        <f>'01'!F12+'02'!F32+'03'!F67+'04'!F49+'05'!F29+'07'!F29+'06'!F12</f>
        <v>3400.67</v>
      </c>
      <c r="G32" s="14">
        <f>'01'!G12+'02'!G32+'03'!G67+'04'!G49+'05'!G29+'07'!G29+'06'!G12</f>
        <v>705.8599999999999</v>
      </c>
      <c r="H32" s="257">
        <f>'01'!H12+'02'!H32+'03'!H67+'04'!H49+'05'!H29+'07'!H29+'06'!H12</f>
        <v>1493.11</v>
      </c>
      <c r="I32" s="14">
        <f>'01'!I12+'02'!I32+'03'!I67+'04'!I49+'05'!I29+'07'!I29+'06'!I12</f>
        <v>0</v>
      </c>
      <c r="J32" s="14">
        <f>'01'!J12+'02'!J32+'03'!J67+'04'!J49+'05'!J29+'07'!J29+'06'!J12</f>
        <v>0</v>
      </c>
      <c r="K32" s="14">
        <f>'01'!K12+'02'!K32+'03'!K67+'04'!K49+'05'!K29+'07'!K29+'06'!K12</f>
        <v>0</v>
      </c>
      <c r="L32" s="14">
        <f>'01'!L12+'02'!L32+'03'!L67+'04'!L49+'05'!L29+'07'!L29+'06'!L12</f>
        <v>0</v>
      </c>
      <c r="M32" s="14">
        <f>'01'!M12+'02'!M32+'03'!M67+'04'!M49+'05'!M29+'07'!M29+'06'!M12</f>
        <v>0</v>
      </c>
      <c r="N32" s="157">
        <f>'01'!N12+'02'!N32+'03'!N67+'04'!N49+'05'!N29+'07'!N29+'06'!N12</f>
        <v>0</v>
      </c>
      <c r="P32" s="157">
        <f>'01'!P12+'02'!P32+'03'!P67+'04'!P49+'05'!P29+'07'!P29+'06'!P12</f>
        <v>3438.84</v>
      </c>
    </row>
    <row r="33" spans="1:16" ht="15">
      <c r="A33" s="5" t="s">
        <v>12</v>
      </c>
      <c r="B33" s="6" t="s">
        <v>28</v>
      </c>
      <c r="C33" s="14">
        <f>'01'!C13+'02'!C33+'03'!C68+'04'!C50+'05'!C30+'07'!C30+'06'!C13</f>
        <v>1500</v>
      </c>
      <c r="D33" s="14">
        <f>'01'!D13+'02'!D33+'03'!D68+'04'!D50+'05'!D30+'07'!D30+'06'!D13</f>
        <v>434.93</v>
      </c>
      <c r="E33" s="127">
        <f>'01'!E13+'02'!E33+'03'!E68+'04'!E50+'05'!E30+'07'!E30+'06'!E13</f>
        <v>69.76</v>
      </c>
      <c r="F33" s="232">
        <f>'01'!F13+'02'!F33+'03'!F68+'04'!F50+'05'!F30+'07'!F30+'06'!F13</f>
        <v>497.65</v>
      </c>
      <c r="G33" s="14">
        <f>'01'!G13+'02'!G33+'03'!G68+'04'!G50+'05'!G30+'07'!G30+'06'!G13</f>
        <v>519.26</v>
      </c>
      <c r="H33" s="257">
        <f>'01'!H13+'02'!H33+'03'!H68+'04'!H50+'05'!H30+'07'!H30+'06'!H13</f>
        <v>4883.65</v>
      </c>
      <c r="I33" s="14">
        <f>'01'!I13+'02'!I33+'03'!I68+'04'!I50+'05'!I30+'07'!I30+'06'!I13</f>
        <v>0</v>
      </c>
      <c r="J33" s="14">
        <f>'01'!J13+'02'!J33+'03'!J68+'04'!J50+'05'!J30+'07'!J30+'06'!J13</f>
        <v>0</v>
      </c>
      <c r="K33" s="14">
        <f>'01'!K13+'02'!K33+'03'!K68+'04'!K50+'05'!K30+'07'!K30+'06'!K13</f>
        <v>0</v>
      </c>
      <c r="L33" s="14">
        <f>'01'!L13+'02'!L33+'03'!L68+'04'!L50+'05'!L30+'07'!L30+'06'!L13</f>
        <v>0</v>
      </c>
      <c r="M33" s="14">
        <f>'01'!M13+'02'!M33+'03'!M68+'04'!M50+'05'!M30+'07'!M30+'06'!M13</f>
        <v>0</v>
      </c>
      <c r="N33" s="157">
        <f>'01'!N13+'02'!N33+'03'!N68+'04'!N50+'05'!N30+'07'!N30+'06'!N13</f>
        <v>0</v>
      </c>
      <c r="P33" s="157">
        <f>'01'!P13+'02'!P33+'03'!P68+'04'!P50+'05'!P30+'07'!P30+'06'!P13</f>
        <v>596.21</v>
      </c>
    </row>
    <row r="34" spans="1:16" ht="15">
      <c r="A34" s="5" t="s">
        <v>13</v>
      </c>
      <c r="B34" s="6" t="s">
        <v>6</v>
      </c>
      <c r="C34" s="14">
        <f>'01'!C14+'02'!C34+'03'!C69+'04'!C51+'05'!C31+'07'!C31+'06'!C14</f>
        <v>925.47</v>
      </c>
      <c r="D34" s="14">
        <f>'01'!D14+'02'!D34+'03'!D69+'04'!D51+'05'!D31+'07'!D31+'06'!D14</f>
        <v>815</v>
      </c>
      <c r="E34" s="127">
        <f>'01'!E14+'02'!E34+'03'!E69+'04'!E51+'05'!E31+'07'!E31+'06'!E14</f>
        <v>0</v>
      </c>
      <c r="F34" s="232">
        <f>'01'!F14+'02'!F34+'03'!F69+'04'!F51+'05'!F31+'07'!F31+'06'!F14</f>
        <v>0</v>
      </c>
      <c r="G34" s="14">
        <f>'01'!G14+'02'!G34+'03'!G69+'04'!G51+'05'!G31+'07'!G31+'06'!G14</f>
        <v>0</v>
      </c>
      <c r="H34" s="257">
        <f>'01'!H14+'02'!H34+'03'!H69+'04'!H51+'05'!H31+'07'!H31+'06'!H14</f>
        <v>0</v>
      </c>
      <c r="I34" s="14">
        <f>'01'!I14+'02'!I34+'03'!I69+'04'!I51+'05'!I31+'07'!I31+'06'!I14</f>
        <v>0</v>
      </c>
      <c r="J34" s="14">
        <f>'01'!J14+'02'!J34+'03'!J69+'04'!J51+'05'!J31+'07'!J31+'06'!J14</f>
        <v>0</v>
      </c>
      <c r="K34" s="14">
        <f>'01'!K14+'02'!K34+'03'!K69+'04'!K51+'05'!K31+'07'!K31+'06'!K14</f>
        <v>0</v>
      </c>
      <c r="L34" s="14">
        <f>'01'!L14+'02'!L34+'03'!L69+'04'!L51+'05'!L31+'07'!L31+'06'!L14</f>
        <v>0</v>
      </c>
      <c r="M34" s="14">
        <f>'01'!M14+'02'!M34+'03'!M69+'04'!M51+'05'!M31+'07'!M31+'06'!M14</f>
        <v>0</v>
      </c>
      <c r="N34" s="157">
        <f>'01'!N14+'02'!N34+'03'!N69+'04'!N51+'05'!N31+'07'!N31+'06'!N14</f>
        <v>0</v>
      </c>
      <c r="P34" s="157">
        <f>'01'!P14+'02'!P34+'03'!P69+'04'!P51+'05'!P31+'07'!P31+'06'!P14</f>
        <v>0</v>
      </c>
    </row>
    <row r="35" spans="1:16" ht="15">
      <c r="A35" s="5" t="s">
        <v>14</v>
      </c>
      <c r="B35" s="6" t="s">
        <v>7</v>
      </c>
      <c r="C35" s="14">
        <f>'01'!C15+'02'!C35+'03'!C70+'04'!C52+'05'!C32+'07'!C32+'06'!C15</f>
        <v>0</v>
      </c>
      <c r="D35" s="14">
        <f>'01'!D15+'02'!D35+'03'!D70+'04'!D52+'05'!D32+'07'!D32+'06'!D15</f>
        <v>0</v>
      </c>
      <c r="E35" s="127">
        <f>'01'!E15+'02'!E35+'03'!E70+'04'!E52+'05'!E32+'07'!E32+'06'!E15</f>
        <v>0</v>
      </c>
      <c r="F35" s="232">
        <f>'01'!F15+'02'!F35+'03'!F70+'04'!F52+'05'!F32+'07'!F32+'06'!F15</f>
        <v>0</v>
      </c>
      <c r="G35" s="14">
        <f>'01'!G15+'02'!G35+'03'!G70+'04'!G52+'05'!G32+'07'!G32+'06'!G15</f>
        <v>0</v>
      </c>
      <c r="H35" s="257">
        <f>'01'!H15+'02'!H35+'03'!H70+'04'!H52+'05'!H32+'07'!H32+'06'!H15</f>
        <v>23500</v>
      </c>
      <c r="I35" s="14">
        <f>'01'!I15+'02'!I35+'03'!I70+'04'!I52+'05'!I32+'07'!I32+'06'!I15</f>
        <v>0</v>
      </c>
      <c r="J35" s="14">
        <f>'01'!J15+'02'!J35+'03'!J70+'04'!J52+'05'!J32+'07'!J32+'06'!J15</f>
        <v>0</v>
      </c>
      <c r="K35" s="14">
        <f>'01'!K15+'02'!K35+'03'!K70+'04'!K52+'05'!K32+'07'!K32+'06'!K15</f>
        <v>0</v>
      </c>
      <c r="L35" s="14">
        <f>'01'!L15+'02'!L35+'03'!L70+'04'!L52+'05'!L32+'07'!L32+'06'!L15</f>
        <v>0</v>
      </c>
      <c r="M35" s="14">
        <f>'01'!M15+'02'!M35+'03'!M70+'04'!M52+'05'!M32+'07'!M32+'06'!M15</f>
        <v>0</v>
      </c>
      <c r="N35" s="157">
        <f>'01'!N15+'02'!N35+'03'!N70+'04'!N52+'05'!N32+'07'!N32+'06'!N15</f>
        <v>0</v>
      </c>
      <c r="P35" s="157">
        <f>'01'!P15+'02'!P35+'03'!P70+'04'!P52+'05'!P32+'07'!P32+'06'!P15</f>
        <v>0</v>
      </c>
    </row>
    <row r="36" spans="1:16" ht="15" thickBot="1">
      <c r="A36" s="5" t="s">
        <v>15</v>
      </c>
      <c r="B36" s="6" t="s">
        <v>4</v>
      </c>
      <c r="C36" s="14">
        <f>'01'!C16+'02'!C36+'03'!C71+'04'!C53+'05'!C33+'07'!C33+'06'!C16</f>
        <v>0</v>
      </c>
      <c r="D36" s="14">
        <f>'01'!D16+'02'!D36+'03'!D71+'04'!D53+'05'!D33+'07'!D33+'06'!D16</f>
        <v>510.06</v>
      </c>
      <c r="E36" s="127">
        <f>'01'!E16+'02'!E36+'03'!E71+'04'!E53+'05'!E33+'07'!E33+'06'!E16</f>
        <v>0</v>
      </c>
      <c r="F36" s="232">
        <f>'01'!F16+'02'!F36+'03'!F71+'04'!F53+'05'!F33+'07'!F33+'06'!F16</f>
        <v>471.03000000000003</v>
      </c>
      <c r="G36" s="14">
        <f>'01'!G16+'02'!G36+'03'!G71+'04'!G53+'05'!G33+'07'!G33+'06'!G16</f>
        <v>544.81</v>
      </c>
      <c r="H36" s="257">
        <f>'01'!H16+'02'!H36+'03'!H71+'04'!H53+'05'!H33+'07'!H33+'06'!H16</f>
        <v>210</v>
      </c>
      <c r="I36" s="14">
        <f>'01'!I16+'02'!I36+'03'!I71+'04'!I53+'05'!I33+'07'!I33+'06'!I16</f>
        <v>0</v>
      </c>
      <c r="J36" s="14">
        <f>'01'!J16+'02'!J36+'03'!J71+'04'!J53+'05'!J33+'07'!J33+'06'!J16</f>
        <v>0</v>
      </c>
      <c r="K36" s="14">
        <f>'01'!K16+'02'!K36+'03'!K71+'04'!K53+'05'!K33+'07'!K33+'06'!K16</f>
        <v>0</v>
      </c>
      <c r="L36" s="14">
        <f>'01'!L16+'02'!L36+'03'!L71+'04'!L53+'05'!L33+'07'!L33+'06'!L16</f>
        <v>0</v>
      </c>
      <c r="M36" s="14">
        <f>'01'!M16+'02'!M36+'03'!M71+'04'!M53+'05'!M33+'07'!M33+'06'!M16</f>
        <v>0</v>
      </c>
      <c r="N36" s="157">
        <f>'01'!N16+'02'!N36+'03'!N71+'04'!N53+'05'!N33+'07'!N33+'06'!N16</f>
        <v>0</v>
      </c>
      <c r="P36" s="157">
        <f>'01'!P16+'02'!P36+'03'!P71+'04'!P53+'05'!P33+'07'!P33+'06'!P16</f>
        <v>471.03000000000003</v>
      </c>
    </row>
    <row r="37" spans="1:16" ht="15" thickBot="1">
      <c r="A37" s="3" t="s">
        <v>8</v>
      </c>
      <c r="B37" s="8" t="s">
        <v>9</v>
      </c>
      <c r="C37" s="42">
        <f>'01'!C17+'02'!C37+'03'!C72+'04'!C54+'05'!C34+'07'!C34+'06'!C17</f>
        <v>4487.148</v>
      </c>
      <c r="D37" s="42">
        <f>'01'!D17+'02'!D37+'03'!D72+'04'!D54+'05'!D34+'07'!D34+'06'!D17</f>
        <v>7294.9155</v>
      </c>
      <c r="E37" s="130">
        <f>'01'!E17+'02'!E37+'03'!E72+'04'!E54+'05'!E34+'07'!E34+'06'!E17</f>
        <v>6237.957</v>
      </c>
      <c r="F37" s="234">
        <f>'01'!F17+'02'!F37+'03'!F72+'04'!F54+'05'!F34+'07'!F34+'06'!F17</f>
        <v>10288.123499999998</v>
      </c>
      <c r="G37" s="42">
        <f>'01'!G17+'02'!G37+'03'!G72+'04'!G54+'05'!G34+'07'!G34+'06'!G17</f>
        <v>8597.295</v>
      </c>
      <c r="H37" s="9">
        <f>'01'!H17+'02'!H37+'03'!H72+'04'!H54+'05'!H34+'07'!H34+'06'!H17</f>
        <v>10300.14</v>
      </c>
      <c r="I37" s="42">
        <f>'01'!I17+'02'!I37+'03'!I72+'04'!I54+'05'!I34+'07'!I34+'06'!I17</f>
        <v>0</v>
      </c>
      <c r="J37" s="42">
        <f>'01'!J17+'02'!J37+'03'!J72+'04'!J54+'05'!J34+'07'!J34+'06'!J17</f>
        <v>0</v>
      </c>
      <c r="K37" s="42">
        <f>'01'!K17+'02'!K37+'03'!K72+'04'!K54+'05'!K34+'07'!K34+'06'!K17</f>
        <v>0</v>
      </c>
      <c r="L37" s="42">
        <f>'01'!L17+'02'!L37+'03'!L72+'04'!L54+'05'!L34+'07'!L34+'06'!L17</f>
        <v>0</v>
      </c>
      <c r="M37" s="42">
        <f>'01'!M17+'02'!M37+'03'!M72+'04'!M54+'05'!M34+'07'!M34+'06'!M17</f>
        <v>0</v>
      </c>
      <c r="N37" s="48">
        <f>'01'!N17+'02'!N37+'03'!N72+'04'!N54+'05'!N34+'07'!N34+'06'!N17</f>
        <v>0</v>
      </c>
      <c r="P37" s="48">
        <f>'01'!P17+'02'!P37+'03'!P72+'04'!P54+'05'!P34+'07'!P34+'06'!P17</f>
        <v>11620.339499999998</v>
      </c>
    </row>
    <row r="38" spans="1:16" ht="15" thickBot="1">
      <c r="A38" s="33" t="s">
        <v>53</v>
      </c>
      <c r="B38" s="49" t="s">
        <v>52</v>
      </c>
      <c r="C38" s="50">
        <f>C37</f>
        <v>4487.148</v>
      </c>
      <c r="D38" s="50">
        <f aca="true" t="shared" si="20" ref="D38:N38">D37</f>
        <v>7294.9155</v>
      </c>
      <c r="E38" s="50">
        <f t="shared" si="20"/>
        <v>6237.957</v>
      </c>
      <c r="F38" s="235">
        <f t="shared" si="20"/>
        <v>10288.123499999998</v>
      </c>
      <c r="G38" s="50">
        <f t="shared" si="20"/>
        <v>8597.295</v>
      </c>
      <c r="H38" s="258">
        <f t="shared" si="20"/>
        <v>10300.14</v>
      </c>
      <c r="I38" s="50">
        <f t="shared" si="20"/>
        <v>0</v>
      </c>
      <c r="J38" s="50">
        <f t="shared" si="20"/>
        <v>0</v>
      </c>
      <c r="K38" s="50">
        <f t="shared" si="20"/>
        <v>0</v>
      </c>
      <c r="L38" s="50">
        <f t="shared" si="20"/>
        <v>0</v>
      </c>
      <c r="M38" s="50">
        <f t="shared" si="20"/>
        <v>0</v>
      </c>
      <c r="N38" s="86">
        <f t="shared" si="20"/>
        <v>0</v>
      </c>
      <c r="P38" s="86">
        <f aca="true" t="shared" si="21" ref="P38">P37</f>
        <v>11620.339499999998</v>
      </c>
    </row>
    <row r="39" spans="1:16" ht="15" thickBot="1">
      <c r="A39" s="33"/>
      <c r="B39" s="62" t="s">
        <v>60</v>
      </c>
      <c r="C39" s="63">
        <f aca="true" t="shared" si="22" ref="C39:N39">C29+C31+C37</f>
        <v>36997.998</v>
      </c>
      <c r="D39" s="63">
        <f t="shared" si="22"/>
        <v>61789.27550000001</v>
      </c>
      <c r="E39" s="63">
        <f t="shared" si="22"/>
        <v>48434.897000000004</v>
      </c>
      <c r="F39" s="236">
        <f t="shared" si="22"/>
        <v>83244.9635</v>
      </c>
      <c r="G39" s="63">
        <f t="shared" si="22"/>
        <v>67682.52500000001</v>
      </c>
      <c r="H39" s="198">
        <f t="shared" si="22"/>
        <v>109054.49999999999</v>
      </c>
      <c r="I39" s="63">
        <f t="shared" si="22"/>
        <v>0</v>
      </c>
      <c r="J39" s="63">
        <f t="shared" si="22"/>
        <v>0</v>
      </c>
      <c r="K39" s="63">
        <f t="shared" si="22"/>
        <v>0</v>
      </c>
      <c r="L39" s="63">
        <f t="shared" si="22"/>
        <v>0</v>
      </c>
      <c r="M39" s="63">
        <f t="shared" si="22"/>
        <v>0</v>
      </c>
      <c r="N39" s="53">
        <f t="shared" si="22"/>
        <v>0</v>
      </c>
      <c r="P39" s="53">
        <f>P29+P31+P37</f>
        <v>93595.34950000001</v>
      </c>
    </row>
    <row r="40" spans="1:16" ht="15" thickBot="1">
      <c r="A40" s="3" t="s">
        <v>16</v>
      </c>
      <c r="B40" s="8" t="s">
        <v>17</v>
      </c>
      <c r="C40" s="43">
        <f>C39*0.2</f>
        <v>7399.5996000000005</v>
      </c>
      <c r="D40" s="43">
        <f aca="true" t="shared" si="23" ref="D40:N40">D39*0.2</f>
        <v>12357.855100000002</v>
      </c>
      <c r="E40" s="131">
        <f t="shared" si="23"/>
        <v>9686.979400000002</v>
      </c>
      <c r="F40" s="237">
        <f t="shared" si="23"/>
        <v>16648.9927</v>
      </c>
      <c r="G40" s="43">
        <f t="shared" si="23"/>
        <v>13536.505000000003</v>
      </c>
      <c r="H40" s="259">
        <f t="shared" si="23"/>
        <v>21810.899999999998</v>
      </c>
      <c r="I40" s="43">
        <f t="shared" si="23"/>
        <v>0</v>
      </c>
      <c r="J40" s="43">
        <f t="shared" si="23"/>
        <v>0</v>
      </c>
      <c r="K40" s="43">
        <f t="shared" si="23"/>
        <v>0</v>
      </c>
      <c r="L40" s="43">
        <f t="shared" si="23"/>
        <v>0</v>
      </c>
      <c r="M40" s="43">
        <f t="shared" si="23"/>
        <v>0</v>
      </c>
      <c r="N40" s="58">
        <f t="shared" si="23"/>
        <v>0</v>
      </c>
      <c r="P40" s="58">
        <f aca="true" t="shared" si="24" ref="P40">P39*0.2</f>
        <v>18719.069900000002</v>
      </c>
    </row>
    <row r="41" spans="1:16" ht="15" thickBot="1">
      <c r="A41" s="3" t="s">
        <v>18</v>
      </c>
      <c r="B41" s="162" t="s">
        <v>19</v>
      </c>
      <c r="C41" s="43">
        <f>C40+C39</f>
        <v>44397.5976</v>
      </c>
      <c r="D41" s="43">
        <f aca="true" t="shared" si="25" ref="D41:N41">D40+D39</f>
        <v>74147.13060000002</v>
      </c>
      <c r="E41" s="131">
        <f t="shared" si="25"/>
        <v>58121.87640000001</v>
      </c>
      <c r="F41" s="237">
        <f t="shared" si="25"/>
        <v>99893.9562</v>
      </c>
      <c r="G41" s="43">
        <f t="shared" si="25"/>
        <v>81219.03000000001</v>
      </c>
      <c r="H41" s="259">
        <f t="shared" si="25"/>
        <v>130865.39999999998</v>
      </c>
      <c r="I41" s="43">
        <f t="shared" si="25"/>
        <v>0</v>
      </c>
      <c r="J41" s="43">
        <f t="shared" si="25"/>
        <v>0</v>
      </c>
      <c r="K41" s="43">
        <f t="shared" si="25"/>
        <v>0</v>
      </c>
      <c r="L41" s="43">
        <f t="shared" si="25"/>
        <v>0</v>
      </c>
      <c r="M41" s="43">
        <f t="shared" si="25"/>
        <v>0</v>
      </c>
      <c r="N41" s="58">
        <f t="shared" si="25"/>
        <v>0</v>
      </c>
      <c r="P41" s="58">
        <f aca="true" t="shared" si="26" ref="P41">P40+P39</f>
        <v>112314.41940000001</v>
      </c>
    </row>
    <row r="46" ht="15" thickBot="1"/>
    <row r="47" spans="2:16" ht="24" thickBot="1">
      <c r="B47" s="2" t="s">
        <v>88</v>
      </c>
      <c r="C47" s="322" t="s">
        <v>25</v>
      </c>
      <c r="D47" s="323"/>
      <c r="E47" s="323"/>
      <c r="F47" s="324"/>
      <c r="G47" s="322" t="s">
        <v>26</v>
      </c>
      <c r="H47" s="323"/>
      <c r="I47" s="323"/>
      <c r="J47" s="324"/>
      <c r="K47" s="322" t="s">
        <v>27</v>
      </c>
      <c r="L47" s="323"/>
      <c r="M47" s="323"/>
      <c r="N47" s="324"/>
      <c r="P47" s="153" t="s">
        <v>189</v>
      </c>
    </row>
    <row r="48" spans="3:16" ht="15.5">
      <c r="C48" s="66">
        <v>2018</v>
      </c>
      <c r="D48" s="27">
        <v>2018</v>
      </c>
      <c r="E48" s="27">
        <v>2018</v>
      </c>
      <c r="F48" s="229">
        <v>2018</v>
      </c>
      <c r="G48" s="66">
        <v>2019</v>
      </c>
      <c r="H48" s="255">
        <v>2019</v>
      </c>
      <c r="I48" s="27">
        <v>2019</v>
      </c>
      <c r="J48" s="27">
        <v>2019</v>
      </c>
      <c r="K48" s="170">
        <v>2020</v>
      </c>
      <c r="L48" s="27">
        <v>2020</v>
      </c>
      <c r="M48" s="27">
        <v>2020</v>
      </c>
      <c r="N48" s="28">
        <v>2020</v>
      </c>
      <c r="P48" s="153">
        <v>2018</v>
      </c>
    </row>
    <row r="49" spans="2:16" ht="15" thickBot="1">
      <c r="B49" t="s">
        <v>24</v>
      </c>
      <c r="C49" s="29" t="s">
        <v>20</v>
      </c>
      <c r="D49" s="30" t="s">
        <v>21</v>
      </c>
      <c r="E49" s="132" t="s">
        <v>22</v>
      </c>
      <c r="F49" s="238" t="s">
        <v>23</v>
      </c>
      <c r="G49" s="29" t="s">
        <v>20</v>
      </c>
      <c r="H49" s="260" t="s">
        <v>21</v>
      </c>
      <c r="I49" s="30" t="s">
        <v>22</v>
      </c>
      <c r="J49" s="30" t="s">
        <v>23</v>
      </c>
      <c r="K49" s="29" t="s">
        <v>20</v>
      </c>
      <c r="L49" s="30" t="s">
        <v>21</v>
      </c>
      <c r="M49" s="30" t="s">
        <v>22</v>
      </c>
      <c r="N49" s="31" t="s">
        <v>23</v>
      </c>
      <c r="P49" s="156" t="s">
        <v>23</v>
      </c>
    </row>
    <row r="50" spans="1:16" ht="15" thickBot="1">
      <c r="A50" s="3" t="s">
        <v>2</v>
      </c>
      <c r="B50" s="15" t="s">
        <v>1</v>
      </c>
      <c r="C50" s="25">
        <f>C51</f>
        <v>6904.08</v>
      </c>
      <c r="D50" s="25">
        <f aca="true" t="shared" si="27" ref="D50:N50">D51</f>
        <v>10111.170000000002</v>
      </c>
      <c r="E50" s="25">
        <f t="shared" si="27"/>
        <v>12084.34</v>
      </c>
      <c r="F50" s="239">
        <f t="shared" si="27"/>
        <v>14731.83</v>
      </c>
      <c r="G50" s="25">
        <f t="shared" si="27"/>
        <v>6740.47</v>
      </c>
      <c r="H50" s="261">
        <f t="shared" si="27"/>
        <v>5612.91</v>
      </c>
      <c r="I50" s="25">
        <f t="shared" si="27"/>
        <v>0</v>
      </c>
      <c r="J50" s="25">
        <f t="shared" si="27"/>
        <v>0</v>
      </c>
      <c r="K50" s="25">
        <f t="shared" si="27"/>
        <v>0</v>
      </c>
      <c r="L50" s="25">
        <f t="shared" si="27"/>
        <v>0</v>
      </c>
      <c r="M50" s="25">
        <f t="shared" si="27"/>
        <v>0</v>
      </c>
      <c r="N50" s="58">
        <f t="shared" si="27"/>
        <v>0</v>
      </c>
      <c r="O50" s="76"/>
      <c r="P50" s="58">
        <f aca="true" t="shared" si="28" ref="P50">P51</f>
        <v>13707.36</v>
      </c>
    </row>
    <row r="51" spans="1:16" ht="44" thickBot="1">
      <c r="A51" s="4" t="s">
        <v>10</v>
      </c>
      <c r="B51" s="6" t="s">
        <v>209</v>
      </c>
      <c r="C51" s="40">
        <f>'02'!C50+'04'!C29+'05'!C45+'07'!C45</f>
        <v>6904.08</v>
      </c>
      <c r="D51" s="40">
        <f>'02'!D50+'04'!D29+'05'!D45+'07'!D45</f>
        <v>10111.170000000002</v>
      </c>
      <c r="E51" s="128">
        <f>'02'!E50+'04'!E29+'05'!E45+'07'!E45</f>
        <v>12084.34</v>
      </c>
      <c r="F51" s="240">
        <f>'02'!F50+'04'!F29+'05'!F45+'07'!F45</f>
        <v>14731.83</v>
      </c>
      <c r="G51" s="40">
        <f>'02'!G50+'04'!G29+'05'!G45+'07'!G45</f>
        <v>6740.47</v>
      </c>
      <c r="H51" s="262">
        <f>'02'!H50+'04'!H29+'05'!H45+'07'!H45</f>
        <v>5612.91</v>
      </c>
      <c r="I51" s="40">
        <f>'02'!I50+'04'!I29+'05'!I45+'07'!I45</f>
        <v>0</v>
      </c>
      <c r="J51" s="40">
        <f>'02'!J50+'04'!J29+'05'!J45+'07'!J45</f>
        <v>0</v>
      </c>
      <c r="K51" s="40">
        <f>'02'!K50+'04'!K29+'05'!K45+'07'!K45</f>
        <v>0</v>
      </c>
      <c r="L51" s="40">
        <f>'02'!L50+'04'!L29+'05'!L45+'07'!L45</f>
        <v>0</v>
      </c>
      <c r="M51" s="40">
        <f>'02'!M50+'04'!M29+'05'!M45+'07'!M45</f>
        <v>0</v>
      </c>
      <c r="N51" s="158">
        <f>'02'!N50+'04'!N29+'05'!N45+'07'!N45</f>
        <v>0</v>
      </c>
      <c r="P51" s="158">
        <f>'02'!P50+'04'!P29+'05'!P45+'07'!P45</f>
        <v>13707.36</v>
      </c>
    </row>
    <row r="52" spans="1:16" ht="15" thickBot="1">
      <c r="A52" s="3" t="s">
        <v>3</v>
      </c>
      <c r="B52" s="16" t="s">
        <v>4</v>
      </c>
      <c r="C52" s="11">
        <f>C53+C54+C55+C56+C57</f>
        <v>0</v>
      </c>
      <c r="D52" s="12">
        <f aca="true" t="shared" si="29" ref="D52:N52">D53+D54+D55+D56+D57</f>
        <v>470.16</v>
      </c>
      <c r="E52" s="134">
        <f t="shared" si="29"/>
        <v>1870</v>
      </c>
      <c r="F52" s="242">
        <f t="shared" si="29"/>
        <v>127.51</v>
      </c>
      <c r="G52" s="12">
        <f t="shared" si="29"/>
        <v>36.88</v>
      </c>
      <c r="H52" s="190">
        <f t="shared" si="29"/>
        <v>64.24</v>
      </c>
      <c r="I52" s="12">
        <f t="shared" si="29"/>
        <v>0</v>
      </c>
      <c r="J52" s="13">
        <f t="shared" si="29"/>
        <v>0</v>
      </c>
      <c r="K52" s="11">
        <f t="shared" si="29"/>
        <v>0</v>
      </c>
      <c r="L52" s="12">
        <f t="shared" si="29"/>
        <v>0</v>
      </c>
      <c r="M52" s="12">
        <f t="shared" si="29"/>
        <v>0</v>
      </c>
      <c r="N52" s="13">
        <f t="shared" si="29"/>
        <v>0</v>
      </c>
      <c r="P52" s="48">
        <f aca="true" t="shared" si="30" ref="P52">P53+P54+P55+P56+P57</f>
        <v>127.51</v>
      </c>
    </row>
    <row r="53" spans="1:16" ht="29">
      <c r="A53" s="5" t="s">
        <v>11</v>
      </c>
      <c r="B53" s="6" t="s">
        <v>5</v>
      </c>
      <c r="C53" s="14">
        <f>'02'!C52+'04'!C31+'05'!C47+'07'!C47</f>
        <v>0</v>
      </c>
      <c r="D53" s="14">
        <f>'02'!D52+'04'!D31+'05'!D47+'07'!D47</f>
        <v>115.9</v>
      </c>
      <c r="E53" s="127">
        <f>'02'!E52+'04'!E31+'05'!E47+'07'!E47</f>
        <v>1870</v>
      </c>
      <c r="F53" s="232">
        <f>'02'!F52+'04'!F31+'05'!F47+'07'!F47</f>
        <v>0</v>
      </c>
      <c r="G53" s="14">
        <f>'02'!G52+'04'!G31+'05'!G47+'07'!G47</f>
        <v>0</v>
      </c>
      <c r="H53" s="257">
        <f>'02'!H52+'04'!H31+'05'!H47+'07'!H47</f>
        <v>0</v>
      </c>
      <c r="I53" s="14">
        <f>'02'!I52+'04'!I31+'05'!I47+'07'!I47</f>
        <v>0</v>
      </c>
      <c r="J53" s="14">
        <f>'02'!J52+'04'!J31+'05'!J47+'07'!J47</f>
        <v>0</v>
      </c>
      <c r="K53" s="14">
        <f>'02'!K52+'04'!K31+'05'!K47+'07'!K47</f>
        <v>0</v>
      </c>
      <c r="L53" s="14">
        <f>'02'!L52+'04'!L31+'05'!L47+'07'!L47</f>
        <v>0</v>
      </c>
      <c r="M53" s="14">
        <f>'02'!M52+'04'!M31+'05'!M47+'07'!M47</f>
        <v>0</v>
      </c>
      <c r="N53" s="157">
        <f>'02'!N52+'04'!N31+'05'!N47+'07'!N47</f>
        <v>0</v>
      </c>
      <c r="P53" s="157">
        <f>'02'!P52+'04'!P31+'05'!P47+'07'!P47</f>
        <v>0</v>
      </c>
    </row>
    <row r="54" spans="1:16" ht="15">
      <c r="A54" s="5" t="s">
        <v>12</v>
      </c>
      <c r="B54" s="6" t="s">
        <v>28</v>
      </c>
      <c r="C54" s="14">
        <f>'02'!C53+'04'!C32+'05'!C48+'07'!C48</f>
        <v>0</v>
      </c>
      <c r="D54" s="14">
        <f>'02'!D53+'04'!D32+'05'!D48+'07'!D48</f>
        <v>48.41</v>
      </c>
      <c r="E54" s="127">
        <f>'02'!E53+'04'!E32+'05'!E48+'07'!E48</f>
        <v>0</v>
      </c>
      <c r="F54" s="232">
        <f>'02'!F53+'04'!F32+'05'!F48+'07'!F48</f>
        <v>0</v>
      </c>
      <c r="G54" s="14">
        <f>'02'!G53+'04'!G32+'05'!G48+'07'!G48</f>
        <v>0</v>
      </c>
      <c r="H54" s="257">
        <f>'02'!H53+'04'!H32+'05'!H48+'07'!H48</f>
        <v>0</v>
      </c>
      <c r="I54" s="14">
        <f>'02'!I53+'04'!I32+'05'!I48+'07'!I48</f>
        <v>0</v>
      </c>
      <c r="J54" s="14">
        <f>'02'!J53+'04'!J32+'05'!J48+'07'!J48</f>
        <v>0</v>
      </c>
      <c r="K54" s="14">
        <f>'02'!K53+'04'!K32+'05'!K48+'07'!K48</f>
        <v>0</v>
      </c>
      <c r="L54" s="14">
        <f>'02'!L53+'04'!L32+'05'!L48+'07'!L48</f>
        <v>0</v>
      </c>
      <c r="M54" s="14">
        <f>'02'!M53+'04'!M32+'05'!M48+'07'!M48</f>
        <v>0</v>
      </c>
      <c r="N54" s="157">
        <f>'02'!N53+'04'!N32+'05'!N48+'07'!N48</f>
        <v>0</v>
      </c>
      <c r="P54" s="157">
        <f>'02'!P53+'04'!P32+'05'!P48+'07'!P48</f>
        <v>0</v>
      </c>
    </row>
    <row r="55" spans="1:16" ht="15">
      <c r="A55" s="5" t="s">
        <v>13</v>
      </c>
      <c r="B55" s="6" t="s">
        <v>6</v>
      </c>
      <c r="C55" s="14">
        <f>'02'!C54+'04'!C33+'05'!C49+'07'!C49</f>
        <v>0</v>
      </c>
      <c r="D55" s="14">
        <f>'02'!D54+'04'!D33+'05'!D49+'07'!D49</f>
        <v>0</v>
      </c>
      <c r="E55" s="127">
        <f>'02'!E54+'04'!E33+'05'!E49+'07'!E49</f>
        <v>0</v>
      </c>
      <c r="F55" s="232">
        <f>'02'!F54+'04'!F33+'05'!F49+'07'!F49</f>
        <v>0</v>
      </c>
      <c r="G55" s="14">
        <f>'02'!G54+'04'!G33+'05'!G49+'07'!G49</f>
        <v>0</v>
      </c>
      <c r="H55" s="257">
        <f>'02'!H54+'04'!H33+'05'!H49+'07'!H49</f>
        <v>0</v>
      </c>
      <c r="I55" s="14">
        <f>'02'!I54+'04'!I33+'05'!I49+'07'!I49</f>
        <v>0</v>
      </c>
      <c r="J55" s="14">
        <f>'02'!J54+'04'!J33+'05'!J49+'07'!J49</f>
        <v>0</v>
      </c>
      <c r="K55" s="14">
        <f>'02'!K54+'04'!K33+'05'!K49+'07'!K49</f>
        <v>0</v>
      </c>
      <c r="L55" s="14">
        <f>'02'!L54+'04'!L33+'05'!L49+'07'!L49</f>
        <v>0</v>
      </c>
      <c r="M55" s="14">
        <f>'02'!M54+'04'!M33+'05'!M49+'07'!M49</f>
        <v>0</v>
      </c>
      <c r="N55" s="157">
        <f>'02'!N54+'04'!N33+'05'!N49+'07'!N49</f>
        <v>0</v>
      </c>
      <c r="P55" s="157">
        <f>'02'!P54+'04'!P33+'05'!P49+'07'!P49</f>
        <v>0</v>
      </c>
    </row>
    <row r="56" spans="1:16" ht="15">
      <c r="A56" s="5" t="s">
        <v>14</v>
      </c>
      <c r="B56" s="6" t="s">
        <v>7</v>
      </c>
      <c r="C56" s="14">
        <f>'02'!C55+'04'!C34+'05'!C50+'07'!C50</f>
        <v>0</v>
      </c>
      <c r="D56" s="14">
        <f>'02'!D55+'04'!D34+'05'!D50+'07'!D50</f>
        <v>0</v>
      </c>
      <c r="E56" s="127">
        <f>'02'!E55+'04'!E34+'05'!E50+'07'!E50</f>
        <v>0</v>
      </c>
      <c r="F56" s="232">
        <f>'02'!F55+'04'!F34+'05'!F50+'07'!F50</f>
        <v>0</v>
      </c>
      <c r="G56" s="14">
        <f>'02'!G55+'04'!G34+'05'!G50+'07'!G50</f>
        <v>0</v>
      </c>
      <c r="H56" s="257">
        <f>'02'!H55+'04'!H34+'05'!H50+'07'!H50</f>
        <v>0</v>
      </c>
      <c r="I56" s="14">
        <f>'02'!I55+'04'!I34+'05'!I50+'07'!I50</f>
        <v>0</v>
      </c>
      <c r="J56" s="14">
        <f>'02'!J55+'04'!J34+'05'!J50+'07'!J50</f>
        <v>0</v>
      </c>
      <c r="K56" s="14">
        <f>'02'!K55+'04'!K34+'05'!K50+'07'!K50</f>
        <v>0</v>
      </c>
      <c r="L56" s="14">
        <f>'02'!L55+'04'!L34+'05'!L50+'07'!L50</f>
        <v>0</v>
      </c>
      <c r="M56" s="14">
        <f>'02'!M55+'04'!M34+'05'!M50+'07'!M50</f>
        <v>0</v>
      </c>
      <c r="N56" s="157">
        <f>'02'!N55+'04'!N34+'05'!N50+'07'!N50</f>
        <v>0</v>
      </c>
      <c r="P56" s="157">
        <f>'02'!P55+'04'!P34+'05'!P50+'07'!P50</f>
        <v>0</v>
      </c>
    </row>
    <row r="57" spans="1:16" ht="15" thickBot="1">
      <c r="A57" s="5" t="s">
        <v>15</v>
      </c>
      <c r="B57" s="6" t="s">
        <v>4</v>
      </c>
      <c r="C57" s="14">
        <f>'02'!C56+'04'!C35+'05'!C51+'07'!C51</f>
        <v>0</v>
      </c>
      <c r="D57" s="14">
        <f>'02'!D56+'04'!D35+'05'!D51+'07'!D51</f>
        <v>305.85</v>
      </c>
      <c r="E57" s="127">
        <f>'02'!E56+'04'!E35+'05'!E51+'07'!E51</f>
        <v>0</v>
      </c>
      <c r="F57" s="232">
        <f>'02'!F56+'04'!F35+'05'!F51+'07'!F51</f>
        <v>127.51</v>
      </c>
      <c r="G57" s="14">
        <f>'02'!G56+'04'!G35+'05'!G51+'07'!G51</f>
        <v>36.88</v>
      </c>
      <c r="H57" s="257">
        <f>'02'!H56+'04'!H35+'05'!H51+'07'!H51</f>
        <v>64.24</v>
      </c>
      <c r="I57" s="14">
        <f>'02'!I56+'04'!I35+'05'!I51+'07'!I51</f>
        <v>0</v>
      </c>
      <c r="J57" s="14">
        <f>'02'!J56+'04'!J35+'05'!J51+'07'!J51</f>
        <v>0</v>
      </c>
      <c r="K57" s="14">
        <f>'02'!K56+'04'!K35+'05'!K51+'07'!K51</f>
        <v>0</v>
      </c>
      <c r="L57" s="14">
        <f>'02'!L56+'04'!L35+'05'!L51+'07'!L51</f>
        <v>0</v>
      </c>
      <c r="M57" s="14">
        <f>'02'!M56+'04'!M35+'05'!M51+'07'!M51</f>
        <v>0</v>
      </c>
      <c r="N57" s="157">
        <f>'02'!N56+'04'!N35+'05'!N51+'07'!N51</f>
        <v>0</v>
      </c>
      <c r="P57" s="157">
        <f>'02'!P56+'04'!P35+'05'!P51+'07'!P51</f>
        <v>127.51</v>
      </c>
    </row>
    <row r="58" spans="1:16" ht="15" thickBot="1">
      <c r="A58" s="3" t="s">
        <v>8</v>
      </c>
      <c r="B58" s="8" t="s">
        <v>9</v>
      </c>
      <c r="C58" s="42">
        <f>'02'!C57+'04'!C36+'07'!C52</f>
        <v>1035.6119999999999</v>
      </c>
      <c r="D58" s="42">
        <f>'02'!D57+'04'!D36+'07'!D52</f>
        <v>1318.584</v>
      </c>
      <c r="E58" s="130">
        <f>'02'!E57+'04'!E36+'07'!E52+'05'!E52</f>
        <v>1812.6509999999998</v>
      </c>
      <c r="F58" s="234">
        <f>'02'!F57+'04'!F36+'07'!F52+'05'!F52</f>
        <v>2209.7745</v>
      </c>
      <c r="G58" s="42">
        <f>'02'!G57+'04'!G36+'07'!G52+'05'!G52</f>
        <v>1011.0704999999998</v>
      </c>
      <c r="H58" s="9">
        <f>'02'!H57+'04'!H36+'07'!H52+'05'!H52</f>
        <v>841.9364999999999</v>
      </c>
      <c r="I58" s="42">
        <f>'02'!I57+'04'!I36+'07'!I52+'05'!I52</f>
        <v>0</v>
      </c>
      <c r="J58" s="42">
        <f>'02'!J57+'04'!J36+'07'!J52+'05'!J52</f>
        <v>0</v>
      </c>
      <c r="K58" s="42">
        <f>'02'!K57+'04'!K36+'07'!K52+'05'!K52</f>
        <v>0</v>
      </c>
      <c r="L58" s="42">
        <f>'02'!L57+'04'!L36+'07'!L52+'05'!L52</f>
        <v>0</v>
      </c>
      <c r="M58" s="42">
        <f>'02'!M57+'04'!M36+'07'!M52+'05'!M52</f>
        <v>0</v>
      </c>
      <c r="N58" s="48">
        <f>'02'!N57+'04'!N36+'07'!N52+'05'!N52</f>
        <v>0</v>
      </c>
      <c r="P58" s="48">
        <f>'02'!P57+'04'!P36+'07'!P52+'05'!P52</f>
        <v>2056.104</v>
      </c>
    </row>
    <row r="59" spans="1:16" ht="15" thickBot="1">
      <c r="A59" s="33" t="s">
        <v>53</v>
      </c>
      <c r="B59" s="49" t="s">
        <v>52</v>
      </c>
      <c r="C59" s="50">
        <f>C58</f>
        <v>1035.6119999999999</v>
      </c>
      <c r="D59" s="50">
        <f aca="true" t="shared" si="31" ref="D59:N59">D58</f>
        <v>1318.584</v>
      </c>
      <c r="E59" s="50">
        <f t="shared" si="31"/>
        <v>1812.6509999999998</v>
      </c>
      <c r="F59" s="235">
        <f t="shared" si="31"/>
        <v>2209.7745</v>
      </c>
      <c r="G59" s="50">
        <f t="shared" si="31"/>
        <v>1011.0704999999998</v>
      </c>
      <c r="H59" s="258">
        <f t="shared" si="31"/>
        <v>841.9364999999999</v>
      </c>
      <c r="I59" s="50">
        <f t="shared" si="31"/>
        <v>0</v>
      </c>
      <c r="J59" s="50">
        <f t="shared" si="31"/>
        <v>0</v>
      </c>
      <c r="K59" s="50">
        <f t="shared" si="31"/>
        <v>0</v>
      </c>
      <c r="L59" s="50">
        <f t="shared" si="31"/>
        <v>0</v>
      </c>
      <c r="M59" s="50">
        <f t="shared" si="31"/>
        <v>0</v>
      </c>
      <c r="N59" s="86">
        <f t="shared" si="31"/>
        <v>0</v>
      </c>
      <c r="P59" s="86">
        <f aca="true" t="shared" si="32" ref="P59">P58</f>
        <v>2056.104</v>
      </c>
    </row>
    <row r="60" spans="1:16" ht="15" thickBot="1">
      <c r="A60" s="33"/>
      <c r="B60" s="62" t="s">
        <v>60</v>
      </c>
      <c r="C60" s="63">
        <f aca="true" t="shared" si="33" ref="C60:N60">SUM(C50+C52+C58)</f>
        <v>7939.692</v>
      </c>
      <c r="D60" s="63">
        <f t="shared" si="33"/>
        <v>11899.914000000002</v>
      </c>
      <c r="E60" s="63">
        <f t="shared" si="33"/>
        <v>15766.991</v>
      </c>
      <c r="F60" s="236">
        <f t="shared" si="33"/>
        <v>17069.1145</v>
      </c>
      <c r="G60" s="63">
        <f t="shared" si="33"/>
        <v>7788.4205</v>
      </c>
      <c r="H60" s="198">
        <f t="shared" si="33"/>
        <v>6519.086499999999</v>
      </c>
      <c r="I60" s="63">
        <f t="shared" si="33"/>
        <v>0</v>
      </c>
      <c r="J60" s="63">
        <f t="shared" si="33"/>
        <v>0</v>
      </c>
      <c r="K60" s="63">
        <f t="shared" si="33"/>
        <v>0</v>
      </c>
      <c r="L60" s="63">
        <f t="shared" si="33"/>
        <v>0</v>
      </c>
      <c r="M60" s="63">
        <f t="shared" si="33"/>
        <v>0</v>
      </c>
      <c r="N60" s="53">
        <f t="shared" si="33"/>
        <v>0</v>
      </c>
      <c r="O60" s="160"/>
      <c r="P60" s="53">
        <f>SUM(P50+P52+P58)</f>
        <v>15890.974</v>
      </c>
    </row>
    <row r="61" spans="1:16" ht="15" thickBot="1">
      <c r="A61" s="3" t="s">
        <v>16</v>
      </c>
      <c r="B61" s="8" t="s">
        <v>17</v>
      </c>
      <c r="C61" s="43">
        <f>C60*0.2</f>
        <v>1587.9384</v>
      </c>
      <c r="D61" s="43">
        <f aca="true" t="shared" si="34" ref="D61:N61">D60*0.2</f>
        <v>2379.9828000000007</v>
      </c>
      <c r="E61" s="131">
        <f t="shared" si="34"/>
        <v>3153.3982</v>
      </c>
      <c r="F61" s="237">
        <f t="shared" si="34"/>
        <v>3413.8229</v>
      </c>
      <c r="G61" s="43">
        <f t="shared" si="34"/>
        <v>1557.6841000000002</v>
      </c>
      <c r="H61" s="259">
        <f t="shared" si="34"/>
        <v>1303.8173</v>
      </c>
      <c r="I61" s="43">
        <f t="shared" si="34"/>
        <v>0</v>
      </c>
      <c r="J61" s="43">
        <f t="shared" si="34"/>
        <v>0</v>
      </c>
      <c r="K61" s="43">
        <f t="shared" si="34"/>
        <v>0</v>
      </c>
      <c r="L61" s="43">
        <f t="shared" si="34"/>
        <v>0</v>
      </c>
      <c r="M61" s="43">
        <f t="shared" si="34"/>
        <v>0</v>
      </c>
      <c r="N61" s="58">
        <f t="shared" si="34"/>
        <v>0</v>
      </c>
      <c r="P61" s="58">
        <f aca="true" t="shared" si="35" ref="P61">P60*0.2</f>
        <v>3178.1948</v>
      </c>
    </row>
    <row r="62" spans="1:16" ht="15" thickBot="1">
      <c r="A62" s="3" t="s">
        <v>18</v>
      </c>
      <c r="B62" s="8" t="s">
        <v>19</v>
      </c>
      <c r="C62" s="43">
        <f>C60+C61</f>
        <v>9527.6304</v>
      </c>
      <c r="D62" s="43">
        <f aca="true" t="shared" si="36" ref="D62:N62">D60+D61</f>
        <v>14279.896800000002</v>
      </c>
      <c r="E62" s="131">
        <f t="shared" si="36"/>
        <v>18920.3892</v>
      </c>
      <c r="F62" s="237">
        <f t="shared" si="36"/>
        <v>20482.9374</v>
      </c>
      <c r="G62" s="43">
        <f t="shared" si="36"/>
        <v>9346.1046</v>
      </c>
      <c r="H62" s="259">
        <f t="shared" si="36"/>
        <v>7822.903799999999</v>
      </c>
      <c r="I62" s="43">
        <f t="shared" si="36"/>
        <v>0</v>
      </c>
      <c r="J62" s="43">
        <f t="shared" si="36"/>
        <v>0</v>
      </c>
      <c r="K62" s="43">
        <f t="shared" si="36"/>
        <v>0</v>
      </c>
      <c r="L62" s="43">
        <f t="shared" si="36"/>
        <v>0</v>
      </c>
      <c r="M62" s="43">
        <f t="shared" si="36"/>
        <v>0</v>
      </c>
      <c r="N62" s="58">
        <f t="shared" si="36"/>
        <v>0</v>
      </c>
      <c r="P62" s="58">
        <f aca="true" t="shared" si="37" ref="P62">P60+P61</f>
        <v>19069.1688</v>
      </c>
    </row>
    <row r="67" ht="15" thickBot="1"/>
    <row r="68" spans="2:16" ht="24" thickBot="1">
      <c r="B68" s="2" t="s">
        <v>89</v>
      </c>
      <c r="C68" s="322" t="s">
        <v>25</v>
      </c>
      <c r="D68" s="323"/>
      <c r="E68" s="323"/>
      <c r="F68" s="324"/>
      <c r="G68" s="322" t="s">
        <v>26</v>
      </c>
      <c r="H68" s="323"/>
      <c r="I68" s="323"/>
      <c r="J68" s="324"/>
      <c r="K68" s="322" t="s">
        <v>27</v>
      </c>
      <c r="L68" s="323"/>
      <c r="M68" s="323"/>
      <c r="N68" s="324"/>
      <c r="P68" s="153" t="s">
        <v>189</v>
      </c>
    </row>
    <row r="69" spans="3:16" ht="15.5">
      <c r="C69" s="66">
        <v>2018</v>
      </c>
      <c r="D69" s="27">
        <v>2018</v>
      </c>
      <c r="E69" s="27">
        <v>2018</v>
      </c>
      <c r="F69" s="229">
        <v>2018</v>
      </c>
      <c r="G69" s="66">
        <v>2019</v>
      </c>
      <c r="H69" s="255">
        <v>2019</v>
      </c>
      <c r="I69" s="27">
        <v>2019</v>
      </c>
      <c r="J69" s="27">
        <v>2019</v>
      </c>
      <c r="K69" s="170">
        <v>2020</v>
      </c>
      <c r="L69" s="27">
        <v>2020</v>
      </c>
      <c r="M69" s="27">
        <v>2020</v>
      </c>
      <c r="N69" s="28">
        <v>2020</v>
      </c>
      <c r="P69" s="153">
        <v>2018</v>
      </c>
    </row>
    <row r="70" spans="2:16" ht="15" thickBot="1">
      <c r="B70" t="s">
        <v>24</v>
      </c>
      <c r="C70" s="29" t="s">
        <v>20</v>
      </c>
      <c r="D70" s="30" t="s">
        <v>21</v>
      </c>
      <c r="E70" s="132" t="s">
        <v>22</v>
      </c>
      <c r="F70" s="238" t="s">
        <v>23</v>
      </c>
      <c r="G70" s="29" t="s">
        <v>20</v>
      </c>
      <c r="H70" s="260" t="s">
        <v>21</v>
      </c>
      <c r="I70" s="30" t="s">
        <v>22</v>
      </c>
      <c r="J70" s="30" t="s">
        <v>23</v>
      </c>
      <c r="K70" s="29" t="s">
        <v>20</v>
      </c>
      <c r="L70" s="30" t="s">
        <v>21</v>
      </c>
      <c r="M70" s="30" t="s">
        <v>22</v>
      </c>
      <c r="N70" s="31" t="s">
        <v>23</v>
      </c>
      <c r="P70" s="156" t="s">
        <v>23</v>
      </c>
    </row>
    <row r="71" spans="1:16" ht="15" thickBot="1">
      <c r="A71" s="3" t="s">
        <v>2</v>
      </c>
      <c r="B71" s="15" t="s">
        <v>1</v>
      </c>
      <c r="C71" s="25">
        <f>C72</f>
        <v>13121.85</v>
      </c>
      <c r="D71" s="25">
        <f aca="true" t="shared" si="38" ref="D71:P71">D72</f>
        <v>12292.43</v>
      </c>
      <c r="E71" s="25">
        <f t="shared" si="38"/>
        <v>4402.51</v>
      </c>
      <c r="F71" s="239">
        <f t="shared" si="38"/>
        <v>6230.650000000001</v>
      </c>
      <c r="G71" s="25">
        <f t="shared" si="38"/>
        <v>4487.16</v>
      </c>
      <c r="H71" s="261">
        <f t="shared" si="38"/>
        <v>15814.52</v>
      </c>
      <c r="I71" s="25">
        <f t="shared" si="38"/>
        <v>0</v>
      </c>
      <c r="J71" s="25">
        <f t="shared" si="38"/>
        <v>0</v>
      </c>
      <c r="K71" s="25">
        <f t="shared" si="38"/>
        <v>0</v>
      </c>
      <c r="L71" s="25">
        <f t="shared" si="38"/>
        <v>0</v>
      </c>
      <c r="M71" s="25">
        <f t="shared" si="38"/>
        <v>0</v>
      </c>
      <c r="N71" s="58">
        <f t="shared" si="38"/>
        <v>0</v>
      </c>
      <c r="O71" s="76"/>
      <c r="P71" s="58">
        <f t="shared" si="38"/>
        <v>6230.650000000001</v>
      </c>
    </row>
    <row r="72" spans="1:16" ht="44" thickBot="1">
      <c r="A72" s="4" t="s">
        <v>10</v>
      </c>
      <c r="B72" s="6" t="s">
        <v>209</v>
      </c>
      <c r="C72" s="40">
        <f>'02'!C70+'03'!C47</f>
        <v>13121.85</v>
      </c>
      <c r="D72" s="40">
        <f>'02'!D70+'03'!D47</f>
        <v>12292.43</v>
      </c>
      <c r="E72" s="128">
        <f>'02'!E70+'03'!E47</f>
        <v>4402.51</v>
      </c>
      <c r="F72" s="240">
        <f>'02'!F70+'03'!F47</f>
        <v>6230.650000000001</v>
      </c>
      <c r="G72" s="40">
        <f>'02'!G70+'03'!G47</f>
        <v>4487.16</v>
      </c>
      <c r="H72" s="262">
        <f>'02'!H70+'03'!H47</f>
        <v>15814.52</v>
      </c>
      <c r="I72" s="40">
        <f>'02'!I70+'03'!I47</f>
        <v>0</v>
      </c>
      <c r="J72" s="40">
        <f>'02'!J70+'03'!J47</f>
        <v>0</v>
      </c>
      <c r="K72" s="40">
        <f>'02'!K70+'03'!K47</f>
        <v>0</v>
      </c>
      <c r="L72" s="40">
        <f>'02'!L70+'03'!L47</f>
        <v>0</v>
      </c>
      <c r="M72" s="40">
        <f>'02'!M70+'03'!M47</f>
        <v>0</v>
      </c>
      <c r="N72" s="158">
        <f>'02'!N70+'03'!N47</f>
        <v>0</v>
      </c>
      <c r="P72" s="158">
        <f>'02'!P70+'03'!P47</f>
        <v>6230.650000000001</v>
      </c>
    </row>
    <row r="73" spans="1:16" ht="15" thickBot="1">
      <c r="A73" s="3" t="s">
        <v>3</v>
      </c>
      <c r="B73" s="16" t="s">
        <v>4</v>
      </c>
      <c r="C73" s="11">
        <f>C74+C75+C76+C77+C78</f>
        <v>88.22999999999999</v>
      </c>
      <c r="D73" s="12">
        <f aca="true" t="shared" si="39" ref="D73:N73">D74+D75+D76+D77+D78</f>
        <v>34</v>
      </c>
      <c r="E73" s="134">
        <f t="shared" si="39"/>
        <v>43.6</v>
      </c>
      <c r="F73" s="242">
        <f t="shared" si="39"/>
        <v>0</v>
      </c>
      <c r="G73" s="12">
        <f t="shared" si="39"/>
        <v>0</v>
      </c>
      <c r="H73" s="190">
        <f t="shared" si="39"/>
        <v>60</v>
      </c>
      <c r="I73" s="12">
        <f t="shared" si="39"/>
        <v>0</v>
      </c>
      <c r="J73" s="13">
        <f t="shared" si="39"/>
        <v>0</v>
      </c>
      <c r="K73" s="11">
        <f t="shared" si="39"/>
        <v>0</v>
      </c>
      <c r="L73" s="12">
        <f t="shared" si="39"/>
        <v>0</v>
      </c>
      <c r="M73" s="12">
        <f t="shared" si="39"/>
        <v>0</v>
      </c>
      <c r="N73" s="13">
        <f t="shared" si="39"/>
        <v>0</v>
      </c>
      <c r="P73" s="48">
        <f aca="true" t="shared" si="40" ref="P73">P74+P75+P76+P77+P78</f>
        <v>0</v>
      </c>
    </row>
    <row r="74" spans="1:16" ht="29">
      <c r="A74" s="5" t="s">
        <v>11</v>
      </c>
      <c r="B74" s="6" t="s">
        <v>5</v>
      </c>
      <c r="C74" s="14">
        <f>'02'!C72+'03'!C49</f>
        <v>34.23</v>
      </c>
      <c r="D74" s="14">
        <f>'02'!D72+'03'!D49</f>
        <v>34</v>
      </c>
      <c r="E74" s="127">
        <f>'02'!E72+'03'!E49</f>
        <v>43.6</v>
      </c>
      <c r="F74" s="232">
        <f>'02'!F72+'03'!F49</f>
        <v>0</v>
      </c>
      <c r="G74" s="14">
        <f>'02'!G72+'03'!G49</f>
        <v>0</v>
      </c>
      <c r="H74" s="257">
        <f>'02'!H72+'03'!H49</f>
        <v>60</v>
      </c>
      <c r="I74" s="14">
        <f>'02'!I72+'03'!I49</f>
        <v>0</v>
      </c>
      <c r="J74" s="14">
        <f>'02'!J72+'03'!J49</f>
        <v>0</v>
      </c>
      <c r="K74" s="14">
        <f>'02'!K72+'03'!K49</f>
        <v>0</v>
      </c>
      <c r="L74" s="14">
        <f>'02'!L72+'03'!L49</f>
        <v>0</v>
      </c>
      <c r="M74" s="14">
        <f>'02'!M72+'03'!M49</f>
        <v>0</v>
      </c>
      <c r="N74" s="157">
        <f>'02'!N72+'03'!N49</f>
        <v>0</v>
      </c>
      <c r="P74" s="157">
        <f>'02'!P72+'03'!P49</f>
        <v>0</v>
      </c>
    </row>
    <row r="75" spans="1:16" ht="15">
      <c r="A75" s="5" t="s">
        <v>12</v>
      </c>
      <c r="B75" s="6" t="s">
        <v>28</v>
      </c>
      <c r="C75" s="14">
        <f>'02'!C73+'03'!C50</f>
        <v>0</v>
      </c>
      <c r="D75" s="14">
        <f>'02'!D73+'03'!D50</f>
        <v>0</v>
      </c>
      <c r="E75" s="127">
        <f>'02'!E73+'03'!E50</f>
        <v>0</v>
      </c>
      <c r="F75" s="232">
        <f>'02'!F73+'03'!F50</f>
        <v>0</v>
      </c>
      <c r="G75" s="14">
        <f>'02'!G73+'03'!G50</f>
        <v>0</v>
      </c>
      <c r="H75" s="257">
        <f>'02'!H73+'03'!H50</f>
        <v>0</v>
      </c>
      <c r="I75" s="14">
        <f>'02'!I73+'03'!I50</f>
        <v>0</v>
      </c>
      <c r="J75" s="14">
        <f>'02'!J73+'03'!J50</f>
        <v>0</v>
      </c>
      <c r="K75" s="14">
        <f>'02'!K73+'03'!K50</f>
        <v>0</v>
      </c>
      <c r="L75" s="14">
        <f>'02'!L73+'03'!L50</f>
        <v>0</v>
      </c>
      <c r="M75" s="14">
        <f>'02'!M73+'03'!M50</f>
        <v>0</v>
      </c>
      <c r="N75" s="157">
        <f>'02'!N73+'03'!N50</f>
        <v>0</v>
      </c>
      <c r="P75" s="157">
        <f>'02'!P73+'03'!P50</f>
        <v>0</v>
      </c>
    </row>
    <row r="76" spans="1:16" ht="15">
      <c r="A76" s="5" t="s">
        <v>13</v>
      </c>
      <c r="B76" s="6" t="s">
        <v>6</v>
      </c>
      <c r="C76" s="14">
        <f>'02'!C74+'03'!C51</f>
        <v>0</v>
      </c>
      <c r="D76" s="14">
        <f>'02'!D74+'03'!D51</f>
        <v>0</v>
      </c>
      <c r="E76" s="127">
        <f>'02'!E74+'03'!E51</f>
        <v>0</v>
      </c>
      <c r="F76" s="232">
        <f>'02'!F74+'03'!F51</f>
        <v>0</v>
      </c>
      <c r="G76" s="14">
        <f>'02'!G74+'03'!G51</f>
        <v>0</v>
      </c>
      <c r="H76" s="257">
        <f>'02'!H74+'03'!H51</f>
        <v>0</v>
      </c>
      <c r="I76" s="14">
        <f>'02'!I74+'03'!I51</f>
        <v>0</v>
      </c>
      <c r="J76" s="14">
        <f>'02'!J74+'03'!J51</f>
        <v>0</v>
      </c>
      <c r="K76" s="14">
        <f>'02'!K74+'03'!K51</f>
        <v>0</v>
      </c>
      <c r="L76" s="14">
        <f>'02'!L74+'03'!L51</f>
        <v>0</v>
      </c>
      <c r="M76" s="14">
        <f>'02'!M74+'03'!M51</f>
        <v>0</v>
      </c>
      <c r="N76" s="157">
        <f>'02'!N74+'03'!N51</f>
        <v>0</v>
      </c>
      <c r="P76" s="157">
        <f>'02'!P74+'03'!P51</f>
        <v>0</v>
      </c>
    </row>
    <row r="77" spans="1:16" ht="15">
      <c r="A77" s="5" t="s">
        <v>14</v>
      </c>
      <c r="B77" s="6" t="s">
        <v>7</v>
      </c>
      <c r="C77" s="14">
        <f>'02'!C75+'03'!C52</f>
        <v>0</v>
      </c>
      <c r="D77" s="14">
        <f>'02'!D75+'03'!D52</f>
        <v>0</v>
      </c>
      <c r="E77" s="127">
        <f>'02'!E75+'03'!E52</f>
        <v>0</v>
      </c>
      <c r="F77" s="232">
        <f>'02'!F75+'03'!F52</f>
        <v>0</v>
      </c>
      <c r="G77" s="14">
        <f>'02'!G75+'03'!G52</f>
        <v>0</v>
      </c>
      <c r="H77" s="257">
        <f>'02'!H75+'03'!H52</f>
        <v>0</v>
      </c>
      <c r="I77" s="14">
        <f>'02'!I75+'03'!I52</f>
        <v>0</v>
      </c>
      <c r="J77" s="14">
        <f>'02'!J75+'03'!J52</f>
        <v>0</v>
      </c>
      <c r="K77" s="14">
        <f>'02'!K75+'03'!K52</f>
        <v>0</v>
      </c>
      <c r="L77" s="14">
        <f>'02'!L75+'03'!L52</f>
        <v>0</v>
      </c>
      <c r="M77" s="14">
        <f>'02'!M75+'03'!M52</f>
        <v>0</v>
      </c>
      <c r="N77" s="157">
        <f>'02'!N75+'03'!N52</f>
        <v>0</v>
      </c>
      <c r="P77" s="157">
        <f>'02'!P75+'03'!P52</f>
        <v>0</v>
      </c>
    </row>
    <row r="78" spans="1:16" ht="15" thickBot="1">
      <c r="A78" s="5" t="s">
        <v>15</v>
      </c>
      <c r="B78" s="6" t="s">
        <v>4</v>
      </c>
      <c r="C78" s="14">
        <f>'02'!C76+'03'!C53</f>
        <v>54</v>
      </c>
      <c r="D78" s="14">
        <f>'02'!D76+'03'!D53</f>
        <v>0</v>
      </c>
      <c r="E78" s="127">
        <f>'02'!E76+'03'!E53</f>
        <v>0</v>
      </c>
      <c r="F78" s="232">
        <f>'02'!F76+'03'!F53</f>
        <v>0</v>
      </c>
      <c r="G78" s="14">
        <f>'02'!G76+'03'!G53</f>
        <v>0</v>
      </c>
      <c r="H78" s="257">
        <f>'02'!H76+'03'!H53</f>
        <v>0</v>
      </c>
      <c r="I78" s="14">
        <f>'02'!I76+'03'!I53</f>
        <v>0</v>
      </c>
      <c r="J78" s="14">
        <f>'02'!J76+'03'!J53</f>
        <v>0</v>
      </c>
      <c r="K78" s="14">
        <f>'02'!K76+'03'!K53</f>
        <v>0</v>
      </c>
      <c r="L78" s="14">
        <f>'02'!L76+'03'!L53</f>
        <v>0</v>
      </c>
      <c r="M78" s="14">
        <f>'02'!M76+'03'!M53</f>
        <v>0</v>
      </c>
      <c r="N78" s="157">
        <f>'02'!N76+'03'!N53</f>
        <v>0</v>
      </c>
      <c r="P78" s="157">
        <f>'02'!P76+'03'!P53</f>
        <v>0</v>
      </c>
    </row>
    <row r="79" spans="1:16" ht="15" thickBot="1">
      <c r="A79" s="3" t="s">
        <v>8</v>
      </c>
      <c r="B79" s="8" t="s">
        <v>9</v>
      </c>
      <c r="C79" s="42">
        <f>'02'!C77+'03'!C54</f>
        <v>1968.2775000000001</v>
      </c>
      <c r="D79" s="42">
        <f>'02'!D77+'03'!D54</f>
        <v>1843.8645000000001</v>
      </c>
      <c r="E79" s="130">
        <f>'02'!E77+'03'!E54</f>
        <v>660.3765000000001</v>
      </c>
      <c r="F79" s="234">
        <f>'02'!F77+'03'!F54</f>
        <v>934.5975000000001</v>
      </c>
      <c r="G79" s="42">
        <f>'02'!G77+'03'!G54</f>
        <v>673.074</v>
      </c>
      <c r="H79" s="9">
        <f>'02'!H77+'03'!H54</f>
        <v>2372.178</v>
      </c>
      <c r="I79" s="42">
        <f>'02'!I77+'03'!I54</f>
        <v>0</v>
      </c>
      <c r="J79" s="42">
        <f>'02'!J77+'03'!J54</f>
        <v>0</v>
      </c>
      <c r="K79" s="42">
        <f>'02'!K77+'03'!K54</f>
        <v>0</v>
      </c>
      <c r="L79" s="42">
        <f>'02'!L77+'03'!L54</f>
        <v>0</v>
      </c>
      <c r="M79" s="42">
        <f>'02'!M77+'03'!M54</f>
        <v>0</v>
      </c>
      <c r="N79" s="48">
        <f>'02'!N77+'03'!N54</f>
        <v>0</v>
      </c>
      <c r="P79" s="48">
        <f>'02'!P77+'03'!P54</f>
        <v>934.5975000000001</v>
      </c>
    </row>
    <row r="80" spans="1:16" ht="15" thickBot="1">
      <c r="A80" s="33" t="s">
        <v>53</v>
      </c>
      <c r="B80" s="49" t="s">
        <v>52</v>
      </c>
      <c r="C80" s="50">
        <f>C79</f>
        <v>1968.2775000000001</v>
      </c>
      <c r="D80" s="50">
        <f aca="true" t="shared" si="41" ref="D80:N80">D79</f>
        <v>1843.8645000000001</v>
      </c>
      <c r="E80" s="50">
        <f t="shared" si="41"/>
        <v>660.3765000000001</v>
      </c>
      <c r="F80" s="235">
        <f t="shared" si="41"/>
        <v>934.5975000000001</v>
      </c>
      <c r="G80" s="50">
        <f t="shared" si="41"/>
        <v>673.074</v>
      </c>
      <c r="H80" s="258">
        <f t="shared" si="41"/>
        <v>2372.178</v>
      </c>
      <c r="I80" s="50">
        <f t="shared" si="41"/>
        <v>0</v>
      </c>
      <c r="J80" s="50">
        <f t="shared" si="41"/>
        <v>0</v>
      </c>
      <c r="K80" s="50">
        <f t="shared" si="41"/>
        <v>0</v>
      </c>
      <c r="L80" s="50">
        <f t="shared" si="41"/>
        <v>0</v>
      </c>
      <c r="M80" s="50">
        <f t="shared" si="41"/>
        <v>0</v>
      </c>
      <c r="N80" s="86">
        <f t="shared" si="41"/>
        <v>0</v>
      </c>
      <c r="P80" s="86">
        <f aca="true" t="shared" si="42" ref="P80">P79</f>
        <v>934.5975000000001</v>
      </c>
    </row>
    <row r="81" spans="1:16" ht="15" thickBot="1">
      <c r="A81" s="33"/>
      <c r="B81" s="62" t="s">
        <v>60</v>
      </c>
      <c r="C81" s="63">
        <f aca="true" t="shared" si="43" ref="C81:N81">SUM(C71,C73,C79)</f>
        <v>15178.3575</v>
      </c>
      <c r="D81" s="63">
        <f t="shared" si="43"/>
        <v>14170.2945</v>
      </c>
      <c r="E81" s="63">
        <f t="shared" si="43"/>
        <v>5106.486500000001</v>
      </c>
      <c r="F81" s="236">
        <f t="shared" si="43"/>
        <v>7165.2475</v>
      </c>
      <c r="G81" s="63">
        <f t="shared" si="43"/>
        <v>5160.2339999999995</v>
      </c>
      <c r="H81" s="198">
        <f t="shared" si="43"/>
        <v>18246.698</v>
      </c>
      <c r="I81" s="63">
        <f t="shared" si="43"/>
        <v>0</v>
      </c>
      <c r="J81" s="63">
        <f t="shared" si="43"/>
        <v>0</v>
      </c>
      <c r="K81" s="63">
        <f t="shared" si="43"/>
        <v>0</v>
      </c>
      <c r="L81" s="63">
        <f t="shared" si="43"/>
        <v>0</v>
      </c>
      <c r="M81" s="63">
        <f t="shared" si="43"/>
        <v>0</v>
      </c>
      <c r="N81" s="53">
        <f t="shared" si="43"/>
        <v>0</v>
      </c>
      <c r="P81" s="53">
        <f>SUM(P71,P73,P79)</f>
        <v>7165.2475</v>
      </c>
    </row>
    <row r="82" spans="1:16" ht="15" thickBot="1">
      <c r="A82" s="3" t="s">
        <v>16</v>
      </c>
      <c r="B82" s="8" t="s">
        <v>17</v>
      </c>
      <c r="C82" s="43">
        <f>C81*0.2</f>
        <v>3035.6715000000004</v>
      </c>
      <c r="D82" s="43">
        <f aca="true" t="shared" si="44" ref="D82:N82">D81*0.2</f>
        <v>2834.0589</v>
      </c>
      <c r="E82" s="131">
        <f t="shared" si="44"/>
        <v>1021.2973000000002</v>
      </c>
      <c r="F82" s="237">
        <f t="shared" si="44"/>
        <v>1433.0495</v>
      </c>
      <c r="G82" s="43">
        <f t="shared" si="44"/>
        <v>1032.0467999999998</v>
      </c>
      <c r="H82" s="259">
        <f t="shared" si="44"/>
        <v>3649.3396000000002</v>
      </c>
      <c r="I82" s="43">
        <f t="shared" si="44"/>
        <v>0</v>
      </c>
      <c r="J82" s="43">
        <f t="shared" si="44"/>
        <v>0</v>
      </c>
      <c r="K82" s="43">
        <f t="shared" si="44"/>
        <v>0</v>
      </c>
      <c r="L82" s="43">
        <f t="shared" si="44"/>
        <v>0</v>
      </c>
      <c r="M82" s="43">
        <f t="shared" si="44"/>
        <v>0</v>
      </c>
      <c r="N82" s="58">
        <f t="shared" si="44"/>
        <v>0</v>
      </c>
      <c r="P82" s="58">
        <f aca="true" t="shared" si="45" ref="P82">P81*0.2</f>
        <v>1433.0495</v>
      </c>
    </row>
    <row r="83" spans="1:16" ht="15" thickBot="1">
      <c r="A83" s="3" t="s">
        <v>18</v>
      </c>
      <c r="B83" s="8" t="s">
        <v>19</v>
      </c>
      <c r="C83" s="43">
        <f>SUM(C81:C82)</f>
        <v>18214.029000000002</v>
      </c>
      <c r="D83" s="43">
        <f aca="true" t="shared" si="46" ref="D83:N83">SUM(D81:D82)</f>
        <v>17004.3534</v>
      </c>
      <c r="E83" s="131">
        <f t="shared" si="46"/>
        <v>6127.783800000001</v>
      </c>
      <c r="F83" s="237">
        <f t="shared" si="46"/>
        <v>8598.297</v>
      </c>
      <c r="G83" s="43">
        <f t="shared" si="46"/>
        <v>6192.2807999999995</v>
      </c>
      <c r="H83" s="259">
        <f t="shared" si="46"/>
        <v>21896.0376</v>
      </c>
      <c r="I83" s="43">
        <f t="shared" si="46"/>
        <v>0</v>
      </c>
      <c r="J83" s="43">
        <f t="shared" si="46"/>
        <v>0</v>
      </c>
      <c r="K83" s="43">
        <f t="shared" si="46"/>
        <v>0</v>
      </c>
      <c r="L83" s="43">
        <f t="shared" si="46"/>
        <v>0</v>
      </c>
      <c r="M83" s="43">
        <f t="shared" si="46"/>
        <v>0</v>
      </c>
      <c r="N83" s="58">
        <f t="shared" si="46"/>
        <v>0</v>
      </c>
      <c r="P83" s="58">
        <f aca="true" t="shared" si="47" ref="P83">SUM(P81:P82)</f>
        <v>8598.297</v>
      </c>
    </row>
    <row r="86" ht="15" thickBot="1"/>
    <row r="87" spans="2:16" ht="24" thickBot="1">
      <c r="B87" s="2" t="s">
        <v>90</v>
      </c>
      <c r="C87" s="322" t="s">
        <v>25</v>
      </c>
      <c r="D87" s="323"/>
      <c r="E87" s="323"/>
      <c r="F87" s="324"/>
      <c r="G87" s="322" t="s">
        <v>26</v>
      </c>
      <c r="H87" s="323"/>
      <c r="I87" s="323"/>
      <c r="J87" s="324"/>
      <c r="K87" s="322" t="s">
        <v>27</v>
      </c>
      <c r="L87" s="323"/>
      <c r="M87" s="323"/>
      <c r="N87" s="324"/>
      <c r="P87" s="153" t="s">
        <v>189</v>
      </c>
    </row>
    <row r="88" spans="3:16" ht="15.5">
      <c r="C88" s="66">
        <v>2018</v>
      </c>
      <c r="D88" s="27">
        <v>2018</v>
      </c>
      <c r="E88" s="27">
        <v>2018</v>
      </c>
      <c r="F88" s="229">
        <v>2018</v>
      </c>
      <c r="G88" s="66">
        <v>2019</v>
      </c>
      <c r="H88" s="255">
        <v>2019</v>
      </c>
      <c r="I88" s="27">
        <v>2019</v>
      </c>
      <c r="J88" s="27">
        <v>2019</v>
      </c>
      <c r="K88" s="170">
        <v>2020</v>
      </c>
      <c r="L88" s="27">
        <v>2020</v>
      </c>
      <c r="M88" s="27">
        <v>2020</v>
      </c>
      <c r="N88" s="28">
        <v>2020</v>
      </c>
      <c r="P88" s="153">
        <v>2018</v>
      </c>
    </row>
    <row r="89" spans="2:16" ht="15" thickBot="1">
      <c r="B89" t="s">
        <v>24</v>
      </c>
      <c r="C89" s="29" t="s">
        <v>20</v>
      </c>
      <c r="D89" s="30" t="s">
        <v>21</v>
      </c>
      <c r="E89" s="132" t="s">
        <v>22</v>
      </c>
      <c r="F89" s="238" t="s">
        <v>23</v>
      </c>
      <c r="G89" s="29" t="s">
        <v>20</v>
      </c>
      <c r="H89" s="260" t="s">
        <v>21</v>
      </c>
      <c r="I89" s="30" t="s">
        <v>22</v>
      </c>
      <c r="J89" s="30" t="s">
        <v>23</v>
      </c>
      <c r="K89" s="29" t="s">
        <v>20</v>
      </c>
      <c r="L89" s="30" t="s">
        <v>21</v>
      </c>
      <c r="M89" s="30" t="s">
        <v>22</v>
      </c>
      <c r="N89" s="31" t="s">
        <v>23</v>
      </c>
      <c r="P89" s="156" t="s">
        <v>23</v>
      </c>
    </row>
    <row r="90" spans="1:16" ht="15" thickBot="1">
      <c r="A90" s="3" t="s">
        <v>2</v>
      </c>
      <c r="B90" s="15" t="s">
        <v>1</v>
      </c>
      <c r="C90" s="25">
        <f>C91</f>
        <v>15582.3</v>
      </c>
      <c r="D90" s="25">
        <f aca="true" t="shared" si="48" ref="D90:P90">D91</f>
        <v>18706.1</v>
      </c>
      <c r="E90" s="25">
        <f t="shared" si="48"/>
        <v>16687.17</v>
      </c>
      <c r="F90" s="239">
        <f t="shared" si="48"/>
        <v>16658.1</v>
      </c>
      <c r="G90" s="25">
        <f t="shared" si="48"/>
        <v>12513.53</v>
      </c>
      <c r="H90" s="261">
        <f t="shared" si="48"/>
        <v>12521.08</v>
      </c>
      <c r="I90" s="25">
        <f t="shared" si="48"/>
        <v>0</v>
      </c>
      <c r="J90" s="25">
        <f t="shared" si="48"/>
        <v>0</v>
      </c>
      <c r="K90" s="25">
        <f t="shared" si="48"/>
        <v>0</v>
      </c>
      <c r="L90" s="25">
        <f t="shared" si="48"/>
        <v>0</v>
      </c>
      <c r="M90" s="25">
        <f t="shared" si="48"/>
        <v>0</v>
      </c>
      <c r="N90" s="58">
        <f t="shared" si="48"/>
        <v>0</v>
      </c>
      <c r="O90" s="76"/>
      <c r="P90" s="58">
        <f t="shared" si="48"/>
        <v>16646.1</v>
      </c>
    </row>
    <row r="91" spans="1:16" ht="44" thickBot="1">
      <c r="A91" s="4" t="s">
        <v>10</v>
      </c>
      <c r="B91" s="6" t="s">
        <v>209</v>
      </c>
      <c r="C91" s="40">
        <f>'03'!C28</f>
        <v>15582.3</v>
      </c>
      <c r="D91" s="41">
        <f>'03'!D28</f>
        <v>18706.1</v>
      </c>
      <c r="E91" s="128">
        <f>'03'!E28</f>
        <v>16687.17</v>
      </c>
      <c r="F91" s="243">
        <f>'03'!F28</f>
        <v>16658.1</v>
      </c>
      <c r="G91" s="40">
        <f>'03'!G28</f>
        <v>12513.53</v>
      </c>
      <c r="H91" s="263">
        <f>'03'!H28</f>
        <v>12521.08</v>
      </c>
      <c r="I91" s="40">
        <f>'03'!I28</f>
        <v>0</v>
      </c>
      <c r="J91" s="41">
        <f>'03'!J28</f>
        <v>0</v>
      </c>
      <c r="K91" s="40">
        <f>'03'!K28</f>
        <v>0</v>
      </c>
      <c r="L91" s="41">
        <f>'03'!L28</f>
        <v>0</v>
      </c>
      <c r="M91" s="40">
        <f>'03'!M28</f>
        <v>0</v>
      </c>
      <c r="N91" s="220">
        <f>'03'!N28</f>
        <v>0</v>
      </c>
      <c r="P91" s="158">
        <f>'03'!P28</f>
        <v>16646.1</v>
      </c>
    </row>
    <row r="92" spans="1:16" ht="15" thickBot="1">
      <c r="A92" s="3" t="s">
        <v>3</v>
      </c>
      <c r="B92" s="16" t="s">
        <v>4</v>
      </c>
      <c r="C92" s="11">
        <f>C93+C94+C95+C96+C97</f>
        <v>0</v>
      </c>
      <c r="D92" s="12">
        <f aca="true" t="shared" si="49" ref="D92:N92">D93+D94+D95+D96+D97</f>
        <v>0</v>
      </c>
      <c r="E92" s="134">
        <f t="shared" si="49"/>
        <v>0</v>
      </c>
      <c r="F92" s="242">
        <f t="shared" si="49"/>
        <v>0</v>
      </c>
      <c r="G92" s="12">
        <f t="shared" si="49"/>
        <v>0</v>
      </c>
      <c r="H92" s="190">
        <f t="shared" si="49"/>
        <v>0</v>
      </c>
      <c r="I92" s="12">
        <f t="shared" si="49"/>
        <v>0</v>
      </c>
      <c r="J92" s="13">
        <f t="shared" si="49"/>
        <v>0</v>
      </c>
      <c r="K92" s="11">
        <f t="shared" si="49"/>
        <v>0</v>
      </c>
      <c r="L92" s="12">
        <f t="shared" si="49"/>
        <v>0</v>
      </c>
      <c r="M92" s="12">
        <f t="shared" si="49"/>
        <v>0</v>
      </c>
      <c r="N92" s="13">
        <f t="shared" si="49"/>
        <v>0</v>
      </c>
      <c r="P92" s="48">
        <f aca="true" t="shared" si="50" ref="P92">P93+P94+P95+P96+P97</f>
        <v>0</v>
      </c>
    </row>
    <row r="93" spans="1:16" ht="29">
      <c r="A93" s="5" t="s">
        <v>11</v>
      </c>
      <c r="B93" s="6" t="s">
        <v>5</v>
      </c>
      <c r="C93" s="14">
        <f>'03'!C30</f>
        <v>0</v>
      </c>
      <c r="D93" s="14">
        <f>'03'!D30</f>
        <v>0</v>
      </c>
      <c r="E93" s="127">
        <f>'03'!E30</f>
        <v>0</v>
      </c>
      <c r="F93" s="232">
        <f>'03'!F30</f>
        <v>0</v>
      </c>
      <c r="G93" s="14">
        <f>'03'!G30</f>
        <v>0</v>
      </c>
      <c r="H93" s="257">
        <f>'03'!H30</f>
        <v>0</v>
      </c>
      <c r="I93" s="14">
        <f>'03'!I30</f>
        <v>0</v>
      </c>
      <c r="J93" s="14">
        <f>'03'!J30</f>
        <v>0</v>
      </c>
      <c r="K93" s="127">
        <f>'03'!K30</f>
        <v>0</v>
      </c>
      <c r="L93" s="14">
        <f>'03'!L30</f>
        <v>0</v>
      </c>
      <c r="M93" s="14">
        <f>'03'!M30</f>
        <v>0</v>
      </c>
      <c r="N93" s="221">
        <f>'03'!N30</f>
        <v>0</v>
      </c>
      <c r="P93" s="157">
        <f>'03'!P30</f>
        <v>0</v>
      </c>
    </row>
    <row r="94" spans="1:16" ht="15">
      <c r="A94" s="5" t="s">
        <v>12</v>
      </c>
      <c r="B94" s="6" t="s">
        <v>28</v>
      </c>
      <c r="C94" s="14">
        <f>'03'!C31</f>
        <v>0</v>
      </c>
      <c r="D94" s="14">
        <f>'03'!D31</f>
        <v>0</v>
      </c>
      <c r="E94" s="127">
        <f>'03'!E31</f>
        <v>0</v>
      </c>
      <c r="F94" s="232">
        <f>'03'!F31</f>
        <v>0</v>
      </c>
      <c r="G94" s="14">
        <f>'03'!G31</f>
        <v>0</v>
      </c>
      <c r="H94" s="257">
        <f>'03'!H31</f>
        <v>0</v>
      </c>
      <c r="I94" s="14">
        <f>'03'!I31</f>
        <v>0</v>
      </c>
      <c r="J94" s="14">
        <f>'03'!J31</f>
        <v>0</v>
      </c>
      <c r="K94" s="14">
        <f>'03'!K31</f>
        <v>0</v>
      </c>
      <c r="L94" s="14">
        <f>'03'!L31</f>
        <v>0</v>
      </c>
      <c r="M94" s="14">
        <f>'03'!M31</f>
        <v>0</v>
      </c>
      <c r="N94" s="157">
        <f>'03'!N31</f>
        <v>0</v>
      </c>
      <c r="P94" s="157">
        <f>'03'!P31</f>
        <v>0</v>
      </c>
    </row>
    <row r="95" spans="1:16" ht="15">
      <c r="A95" s="5" t="s">
        <v>13</v>
      </c>
      <c r="B95" s="6" t="s">
        <v>6</v>
      </c>
      <c r="C95" s="14">
        <f>'03'!C32</f>
        <v>0</v>
      </c>
      <c r="D95" s="14">
        <f>'03'!D32</f>
        <v>0</v>
      </c>
      <c r="E95" s="127">
        <f>'03'!E32</f>
        <v>0</v>
      </c>
      <c r="F95" s="232">
        <f>'03'!F32</f>
        <v>0</v>
      </c>
      <c r="G95" s="14">
        <f>'03'!G32</f>
        <v>0</v>
      </c>
      <c r="H95" s="257">
        <f>'03'!H32</f>
        <v>0</v>
      </c>
      <c r="I95" s="14">
        <f>'03'!I32</f>
        <v>0</v>
      </c>
      <c r="J95" s="14">
        <f>'03'!J32</f>
        <v>0</v>
      </c>
      <c r="K95" s="14">
        <f>'03'!K32</f>
        <v>0</v>
      </c>
      <c r="L95" s="14">
        <f>'03'!L32</f>
        <v>0</v>
      </c>
      <c r="M95" s="14">
        <f>'03'!M32</f>
        <v>0</v>
      </c>
      <c r="N95" s="157">
        <f>'03'!N32</f>
        <v>0</v>
      </c>
      <c r="P95" s="157">
        <f>'03'!P32</f>
        <v>0</v>
      </c>
    </row>
    <row r="96" spans="1:16" ht="15">
      <c r="A96" s="5" t="s">
        <v>14</v>
      </c>
      <c r="B96" s="6" t="s">
        <v>7</v>
      </c>
      <c r="C96" s="14">
        <f>'03'!C33</f>
        <v>0</v>
      </c>
      <c r="D96" s="14">
        <f>'03'!D33</f>
        <v>0</v>
      </c>
      <c r="E96" s="127">
        <f>'03'!E33</f>
        <v>0</v>
      </c>
      <c r="F96" s="232">
        <f>'03'!F33</f>
        <v>0</v>
      </c>
      <c r="G96" s="14">
        <f>'03'!G33</f>
        <v>0</v>
      </c>
      <c r="H96" s="257">
        <f>'03'!H33</f>
        <v>0</v>
      </c>
      <c r="I96" s="14">
        <f>'03'!I33</f>
        <v>0</v>
      </c>
      <c r="J96" s="14">
        <f>'03'!J33</f>
        <v>0</v>
      </c>
      <c r="K96" s="14">
        <f>'03'!K33</f>
        <v>0</v>
      </c>
      <c r="L96" s="14">
        <f>'03'!L33</f>
        <v>0</v>
      </c>
      <c r="M96" s="14">
        <f>'03'!M33</f>
        <v>0</v>
      </c>
      <c r="N96" s="157">
        <f>'03'!N33</f>
        <v>0</v>
      </c>
      <c r="P96" s="157">
        <f>'03'!P33</f>
        <v>0</v>
      </c>
    </row>
    <row r="97" spans="1:16" ht="15" thickBot="1">
      <c r="A97" s="5" t="s">
        <v>15</v>
      </c>
      <c r="B97" s="6" t="s">
        <v>4</v>
      </c>
      <c r="C97" s="14">
        <f>'03'!C34</f>
        <v>0</v>
      </c>
      <c r="D97" s="14">
        <f>'03'!D34</f>
        <v>0</v>
      </c>
      <c r="E97" s="127">
        <f>'03'!E34</f>
        <v>0</v>
      </c>
      <c r="F97" s="232">
        <f>'03'!F34</f>
        <v>0</v>
      </c>
      <c r="G97" s="14">
        <f>'03'!G34</f>
        <v>0</v>
      </c>
      <c r="H97" s="257">
        <f>'03'!H34</f>
        <v>0</v>
      </c>
      <c r="I97" s="14">
        <f>'03'!I34</f>
        <v>0</v>
      </c>
      <c r="J97" s="14">
        <f>'03'!J34</f>
        <v>0</v>
      </c>
      <c r="K97" s="14">
        <f>'03'!K34</f>
        <v>0</v>
      </c>
      <c r="L97" s="14">
        <f>'03'!L34</f>
        <v>0</v>
      </c>
      <c r="M97" s="14">
        <f>'03'!M34</f>
        <v>0</v>
      </c>
      <c r="N97" s="157">
        <f>'03'!N34</f>
        <v>0</v>
      </c>
      <c r="P97" s="157">
        <f>'03'!P34</f>
        <v>0</v>
      </c>
    </row>
    <row r="98" spans="1:16" ht="15" thickBot="1">
      <c r="A98" s="3" t="s">
        <v>8</v>
      </c>
      <c r="B98" s="8" t="s">
        <v>9</v>
      </c>
      <c r="C98" s="42">
        <f>'03'!C35</f>
        <v>2337.345</v>
      </c>
      <c r="D98" s="42">
        <f>'03'!D35</f>
        <v>2805.9149999999995</v>
      </c>
      <c r="E98" s="130">
        <f>'03'!E35</f>
        <v>2503.0754999999995</v>
      </c>
      <c r="F98" s="234">
        <f>'03'!F35</f>
        <v>2498.7149999999997</v>
      </c>
      <c r="G98" s="42">
        <f>'03'!G35</f>
        <v>1877.0295</v>
      </c>
      <c r="H98" s="9">
        <f>'03'!H35</f>
        <v>1878.1619999999998</v>
      </c>
      <c r="I98" s="42">
        <f>'03'!I35</f>
        <v>0</v>
      </c>
      <c r="J98" s="42">
        <f>'03'!J35</f>
        <v>0</v>
      </c>
      <c r="K98" s="42">
        <f>'03'!K35</f>
        <v>0</v>
      </c>
      <c r="L98" s="42">
        <f>'03'!L35</f>
        <v>0</v>
      </c>
      <c r="M98" s="42">
        <f>'03'!M35</f>
        <v>0</v>
      </c>
      <c r="N98" s="48">
        <f>'03'!N35</f>
        <v>0</v>
      </c>
      <c r="P98" s="48">
        <f>'03'!P35</f>
        <v>2496.9149999999995</v>
      </c>
    </row>
    <row r="99" spans="1:16" ht="15" thickBot="1">
      <c r="A99" s="33" t="s">
        <v>53</v>
      </c>
      <c r="B99" s="49" t="s">
        <v>52</v>
      </c>
      <c r="C99" s="50">
        <f>C98</f>
        <v>2337.345</v>
      </c>
      <c r="D99" s="50">
        <f aca="true" t="shared" si="51" ref="D99:N99">D98</f>
        <v>2805.9149999999995</v>
      </c>
      <c r="E99" s="50">
        <f t="shared" si="51"/>
        <v>2503.0754999999995</v>
      </c>
      <c r="F99" s="235">
        <f t="shared" si="51"/>
        <v>2498.7149999999997</v>
      </c>
      <c r="G99" s="50">
        <f t="shared" si="51"/>
        <v>1877.0295</v>
      </c>
      <c r="H99" s="258">
        <f t="shared" si="51"/>
        <v>1878.1619999999998</v>
      </c>
      <c r="I99" s="50">
        <f t="shared" si="51"/>
        <v>0</v>
      </c>
      <c r="J99" s="50">
        <f t="shared" si="51"/>
        <v>0</v>
      </c>
      <c r="K99" s="50">
        <f t="shared" si="51"/>
        <v>0</v>
      </c>
      <c r="L99" s="50">
        <f t="shared" si="51"/>
        <v>0</v>
      </c>
      <c r="M99" s="50">
        <f t="shared" si="51"/>
        <v>0</v>
      </c>
      <c r="N99" s="86">
        <f t="shared" si="51"/>
        <v>0</v>
      </c>
      <c r="P99" s="86">
        <f aca="true" t="shared" si="52" ref="P99">P98</f>
        <v>2496.9149999999995</v>
      </c>
    </row>
    <row r="100" spans="1:16" ht="15" thickBot="1">
      <c r="A100" s="33"/>
      <c r="B100" s="62" t="s">
        <v>60</v>
      </c>
      <c r="C100" s="63">
        <f aca="true" t="shared" si="53" ref="C100:N100">C90+C92+C98</f>
        <v>17919.645</v>
      </c>
      <c r="D100" s="63">
        <f t="shared" si="53"/>
        <v>21512.015</v>
      </c>
      <c r="E100" s="63">
        <f t="shared" si="53"/>
        <v>19190.245499999997</v>
      </c>
      <c r="F100" s="236">
        <f t="shared" si="53"/>
        <v>19156.815</v>
      </c>
      <c r="G100" s="63">
        <f t="shared" si="53"/>
        <v>14390.559500000001</v>
      </c>
      <c r="H100" s="198">
        <f t="shared" si="53"/>
        <v>14399.242</v>
      </c>
      <c r="I100" s="63">
        <f t="shared" si="53"/>
        <v>0</v>
      </c>
      <c r="J100" s="63">
        <f t="shared" si="53"/>
        <v>0</v>
      </c>
      <c r="K100" s="63">
        <f t="shared" si="53"/>
        <v>0</v>
      </c>
      <c r="L100" s="63">
        <f t="shared" si="53"/>
        <v>0</v>
      </c>
      <c r="M100" s="63">
        <f t="shared" si="53"/>
        <v>0</v>
      </c>
      <c r="N100" s="53">
        <f t="shared" si="53"/>
        <v>0</v>
      </c>
      <c r="P100" s="53">
        <f>P90+P92+P98</f>
        <v>19143.015</v>
      </c>
    </row>
    <row r="101" spans="1:16" ht="15" thickBot="1">
      <c r="A101" s="3" t="s">
        <v>16</v>
      </c>
      <c r="B101" s="8" t="s">
        <v>17</v>
      </c>
      <c r="C101" s="43">
        <f>C100*0.2</f>
        <v>3583.929</v>
      </c>
      <c r="D101" s="43">
        <f aca="true" t="shared" si="54" ref="D101:N101">D100*0.2</f>
        <v>4302.403</v>
      </c>
      <c r="E101" s="131">
        <f t="shared" si="54"/>
        <v>3838.0490999999997</v>
      </c>
      <c r="F101" s="237">
        <f t="shared" si="54"/>
        <v>3831.363</v>
      </c>
      <c r="G101" s="43">
        <f t="shared" si="54"/>
        <v>2878.1119000000003</v>
      </c>
      <c r="H101" s="259">
        <f t="shared" si="54"/>
        <v>2879.8484000000003</v>
      </c>
      <c r="I101" s="43">
        <f t="shared" si="54"/>
        <v>0</v>
      </c>
      <c r="J101" s="43">
        <f t="shared" si="54"/>
        <v>0</v>
      </c>
      <c r="K101" s="43">
        <f t="shared" si="54"/>
        <v>0</v>
      </c>
      <c r="L101" s="43">
        <f t="shared" si="54"/>
        <v>0</v>
      </c>
      <c r="M101" s="43">
        <f t="shared" si="54"/>
        <v>0</v>
      </c>
      <c r="N101" s="58">
        <f t="shared" si="54"/>
        <v>0</v>
      </c>
      <c r="P101" s="58">
        <f aca="true" t="shared" si="55" ref="P101">P100*0.2</f>
        <v>3828.603</v>
      </c>
    </row>
    <row r="102" spans="1:16" ht="15" thickBot="1">
      <c r="A102" s="3" t="s">
        <v>18</v>
      </c>
      <c r="B102" s="8" t="s">
        <v>19</v>
      </c>
      <c r="C102" s="43">
        <f>C101+C100</f>
        <v>21503.574</v>
      </c>
      <c r="D102" s="43">
        <f aca="true" t="shared" si="56" ref="D102:N102">D101+D100</f>
        <v>25814.417999999998</v>
      </c>
      <c r="E102" s="131">
        <f t="shared" si="56"/>
        <v>23028.294599999997</v>
      </c>
      <c r="F102" s="237">
        <f t="shared" si="56"/>
        <v>22988.178</v>
      </c>
      <c r="G102" s="43">
        <f t="shared" si="56"/>
        <v>17268.671400000003</v>
      </c>
      <c r="H102" s="259">
        <f t="shared" si="56"/>
        <v>17279.0904</v>
      </c>
      <c r="I102" s="43">
        <f t="shared" si="56"/>
        <v>0</v>
      </c>
      <c r="J102" s="43">
        <f t="shared" si="56"/>
        <v>0</v>
      </c>
      <c r="K102" s="43">
        <f t="shared" si="56"/>
        <v>0</v>
      </c>
      <c r="L102" s="43">
        <f t="shared" si="56"/>
        <v>0</v>
      </c>
      <c r="M102" s="43">
        <f t="shared" si="56"/>
        <v>0</v>
      </c>
      <c r="N102" s="58">
        <f t="shared" si="56"/>
        <v>0</v>
      </c>
      <c r="P102" s="58">
        <f aca="true" t="shared" si="57" ref="P102">P101+P100</f>
        <v>22971.618</v>
      </c>
    </row>
    <row r="103" ht="15" thickBot="1"/>
    <row r="104" spans="2:16" ht="24" thickBot="1">
      <c r="B104" s="2" t="s">
        <v>138</v>
      </c>
      <c r="C104" s="322" t="s">
        <v>25</v>
      </c>
      <c r="D104" s="323"/>
      <c r="E104" s="323"/>
      <c r="F104" s="324"/>
      <c r="G104" s="322" t="s">
        <v>26</v>
      </c>
      <c r="H104" s="323"/>
      <c r="I104" s="323"/>
      <c r="J104" s="324"/>
      <c r="K104" s="322" t="s">
        <v>27</v>
      </c>
      <c r="L104" s="323"/>
      <c r="M104" s="323"/>
      <c r="N104" s="324"/>
      <c r="P104" s="153" t="s">
        <v>189</v>
      </c>
    </row>
    <row r="105" spans="3:16" ht="15.5">
      <c r="C105" s="170">
        <v>2018</v>
      </c>
      <c r="D105" s="27">
        <v>2018</v>
      </c>
      <c r="E105" s="27">
        <v>2018</v>
      </c>
      <c r="F105" s="244">
        <v>2018</v>
      </c>
      <c r="G105" s="104">
        <v>2019</v>
      </c>
      <c r="H105" s="255">
        <v>2019</v>
      </c>
      <c r="I105" s="27">
        <v>2019</v>
      </c>
      <c r="J105" s="27">
        <v>2019</v>
      </c>
      <c r="K105" s="170">
        <v>2020</v>
      </c>
      <c r="L105" s="27">
        <v>2020</v>
      </c>
      <c r="M105" s="27">
        <v>2020</v>
      </c>
      <c r="N105" s="28">
        <v>2020</v>
      </c>
      <c r="P105" s="153">
        <v>2018</v>
      </c>
    </row>
    <row r="106" spans="2:16" ht="15" thickBot="1">
      <c r="B106" t="s">
        <v>24</v>
      </c>
      <c r="C106" s="29" t="s">
        <v>20</v>
      </c>
      <c r="D106" s="30" t="s">
        <v>21</v>
      </c>
      <c r="E106" s="132" t="s">
        <v>22</v>
      </c>
      <c r="F106" s="245" t="s">
        <v>23</v>
      </c>
      <c r="G106" s="29" t="s">
        <v>20</v>
      </c>
      <c r="H106" s="260" t="s">
        <v>21</v>
      </c>
      <c r="I106" s="30" t="s">
        <v>22</v>
      </c>
      <c r="J106" s="30" t="s">
        <v>23</v>
      </c>
      <c r="K106" s="29" t="s">
        <v>20</v>
      </c>
      <c r="L106" s="30" t="s">
        <v>21</v>
      </c>
      <c r="M106" s="30" t="s">
        <v>22</v>
      </c>
      <c r="N106" s="31" t="s">
        <v>23</v>
      </c>
      <c r="P106" s="156" t="s">
        <v>23</v>
      </c>
    </row>
    <row r="107" spans="1:16" ht="15" thickBot="1">
      <c r="A107" s="3" t="s">
        <v>2</v>
      </c>
      <c r="B107" s="15" t="s">
        <v>1</v>
      </c>
      <c r="C107" s="25">
        <f>C108</f>
        <v>0</v>
      </c>
      <c r="D107" s="25">
        <f aca="true" t="shared" si="58" ref="D107:P107">D108</f>
        <v>0</v>
      </c>
      <c r="E107" s="25">
        <f t="shared" si="58"/>
        <v>0</v>
      </c>
      <c r="F107" s="246">
        <f t="shared" si="58"/>
        <v>0</v>
      </c>
      <c r="G107" s="25">
        <f t="shared" si="58"/>
        <v>0</v>
      </c>
      <c r="H107" s="261">
        <f t="shared" si="58"/>
        <v>0</v>
      </c>
      <c r="I107" s="25">
        <f t="shared" si="58"/>
        <v>0</v>
      </c>
      <c r="J107" s="25">
        <f t="shared" si="58"/>
        <v>0</v>
      </c>
      <c r="K107" s="25">
        <f t="shared" si="58"/>
        <v>0</v>
      </c>
      <c r="L107" s="25">
        <f t="shared" si="58"/>
        <v>0</v>
      </c>
      <c r="M107" s="25">
        <f t="shared" si="58"/>
        <v>0</v>
      </c>
      <c r="N107" s="58">
        <f t="shared" si="58"/>
        <v>0</v>
      </c>
      <c r="O107" s="76"/>
      <c r="P107" s="58">
        <f t="shared" si="58"/>
        <v>0</v>
      </c>
    </row>
    <row r="108" spans="1:16" ht="44" thickBot="1">
      <c r="A108" s="4" t="s">
        <v>10</v>
      </c>
      <c r="B108" s="6" t="s">
        <v>209</v>
      </c>
      <c r="C108" s="40">
        <f>'02'!C88</f>
        <v>0</v>
      </c>
      <c r="D108" s="40">
        <f>'02'!D88</f>
        <v>0</v>
      </c>
      <c r="E108" s="128">
        <f>'02'!E88</f>
        <v>0</v>
      </c>
      <c r="F108" s="247">
        <f>'02'!F88</f>
        <v>0</v>
      </c>
      <c r="G108" s="40">
        <f>'02'!G88</f>
        <v>0</v>
      </c>
      <c r="H108" s="262">
        <f>'02'!H88</f>
        <v>0</v>
      </c>
      <c r="I108" s="40">
        <f>'02'!I88</f>
        <v>0</v>
      </c>
      <c r="J108" s="40">
        <f>'02'!J88</f>
        <v>0</v>
      </c>
      <c r="K108" s="40">
        <f>'02'!K88</f>
        <v>0</v>
      </c>
      <c r="L108" s="40">
        <f>'02'!L88</f>
        <v>0</v>
      </c>
      <c r="M108" s="40">
        <f>'02'!M88</f>
        <v>0</v>
      </c>
      <c r="N108" s="158">
        <f>'02'!N88</f>
        <v>0</v>
      </c>
      <c r="P108" s="158">
        <f>'02'!P88</f>
        <v>0</v>
      </c>
    </row>
    <row r="109" spans="1:16" ht="15" thickBot="1">
      <c r="A109" s="3" t="s">
        <v>3</v>
      </c>
      <c r="B109" s="16" t="s">
        <v>4</v>
      </c>
      <c r="C109" s="11">
        <f>C110+C111+C112+C113+C114</f>
        <v>0</v>
      </c>
      <c r="D109" s="12">
        <f aca="true" t="shared" si="59" ref="D109:N109">D110+D111+D112+D113+D114</f>
        <v>0</v>
      </c>
      <c r="E109" s="134">
        <f t="shared" si="59"/>
        <v>0</v>
      </c>
      <c r="F109" s="242">
        <f t="shared" si="59"/>
        <v>0</v>
      </c>
      <c r="G109" s="12">
        <f t="shared" si="59"/>
        <v>0</v>
      </c>
      <c r="H109" s="190">
        <f t="shared" si="59"/>
        <v>0</v>
      </c>
      <c r="I109" s="12">
        <f t="shared" si="59"/>
        <v>0</v>
      </c>
      <c r="J109" s="13">
        <f t="shared" si="59"/>
        <v>0</v>
      </c>
      <c r="K109" s="11">
        <f t="shared" si="59"/>
        <v>0</v>
      </c>
      <c r="L109" s="12">
        <f t="shared" si="59"/>
        <v>0</v>
      </c>
      <c r="M109" s="12">
        <f t="shared" si="59"/>
        <v>0</v>
      </c>
      <c r="N109" s="13">
        <f t="shared" si="59"/>
        <v>0</v>
      </c>
      <c r="P109" s="48">
        <f aca="true" t="shared" si="60" ref="P109">P110+P111+P112+P113+P114</f>
        <v>0</v>
      </c>
    </row>
    <row r="110" spans="1:16" ht="29">
      <c r="A110" s="5" t="s">
        <v>11</v>
      </c>
      <c r="B110" s="6" t="s">
        <v>5</v>
      </c>
      <c r="C110" s="14">
        <f>'02'!C90</f>
        <v>0</v>
      </c>
      <c r="D110" s="14">
        <f>'02'!D90</f>
        <v>0</v>
      </c>
      <c r="E110" s="127">
        <f>'02'!E90</f>
        <v>0</v>
      </c>
      <c r="F110" s="248">
        <f>'02'!F90</f>
        <v>0</v>
      </c>
      <c r="G110" s="14">
        <f>'02'!G90</f>
        <v>0</v>
      </c>
      <c r="H110" s="257">
        <f>'02'!H90</f>
        <v>0</v>
      </c>
      <c r="I110" s="14">
        <f>'02'!I90</f>
        <v>0</v>
      </c>
      <c r="J110" s="14">
        <f>'02'!J90</f>
        <v>0</v>
      </c>
      <c r="K110" s="14">
        <f>'02'!K90</f>
        <v>0</v>
      </c>
      <c r="L110" s="14">
        <f>'02'!L90</f>
        <v>0</v>
      </c>
      <c r="M110" s="14">
        <f>'02'!M90</f>
        <v>0</v>
      </c>
      <c r="N110" s="157">
        <f>'02'!N90</f>
        <v>0</v>
      </c>
      <c r="P110" s="157">
        <f>'02'!P90</f>
        <v>0</v>
      </c>
    </row>
    <row r="111" spans="1:16" ht="15">
      <c r="A111" s="5" t="s">
        <v>12</v>
      </c>
      <c r="B111" s="6" t="s">
        <v>28</v>
      </c>
      <c r="C111" s="14">
        <f>'02'!C91</f>
        <v>0</v>
      </c>
      <c r="D111" s="14">
        <f>'02'!D91</f>
        <v>0</v>
      </c>
      <c r="E111" s="127">
        <f>'02'!E91</f>
        <v>0</v>
      </c>
      <c r="F111" s="248">
        <f>'02'!F91</f>
        <v>0</v>
      </c>
      <c r="G111" s="14">
        <f>'02'!G91</f>
        <v>0</v>
      </c>
      <c r="H111" s="257">
        <f>'02'!H91</f>
        <v>0</v>
      </c>
      <c r="I111" s="14">
        <f>'02'!I91</f>
        <v>0</v>
      </c>
      <c r="J111" s="14">
        <f>'02'!J91</f>
        <v>0</v>
      </c>
      <c r="K111" s="14">
        <f>'02'!K91</f>
        <v>0</v>
      </c>
      <c r="L111" s="14">
        <f>'02'!L91</f>
        <v>0</v>
      </c>
      <c r="M111" s="14">
        <f>'02'!M91</f>
        <v>0</v>
      </c>
      <c r="N111" s="157">
        <f>'02'!N91</f>
        <v>0</v>
      </c>
      <c r="P111" s="157">
        <f>'02'!P91</f>
        <v>0</v>
      </c>
    </row>
    <row r="112" spans="1:16" ht="15">
      <c r="A112" s="5" t="s">
        <v>13</v>
      </c>
      <c r="B112" s="6" t="s">
        <v>6</v>
      </c>
      <c r="C112" s="14">
        <f>'02'!C92</f>
        <v>0</v>
      </c>
      <c r="D112" s="14">
        <f>'02'!D92</f>
        <v>0</v>
      </c>
      <c r="E112" s="127">
        <f>'02'!E92</f>
        <v>0</v>
      </c>
      <c r="F112" s="248">
        <f>'02'!F92</f>
        <v>0</v>
      </c>
      <c r="G112" s="14">
        <f>'02'!G92</f>
        <v>0</v>
      </c>
      <c r="H112" s="257">
        <f>'02'!H92</f>
        <v>0</v>
      </c>
      <c r="I112" s="14">
        <f>'02'!I92</f>
        <v>0</v>
      </c>
      <c r="J112" s="14">
        <f>'02'!J92</f>
        <v>0</v>
      </c>
      <c r="K112" s="14">
        <f>'02'!K92</f>
        <v>0</v>
      </c>
      <c r="L112" s="14">
        <f>'02'!L92</f>
        <v>0</v>
      </c>
      <c r="M112" s="14">
        <f>'02'!M92</f>
        <v>0</v>
      </c>
      <c r="N112" s="157">
        <f>'02'!N92</f>
        <v>0</v>
      </c>
      <c r="P112" s="157">
        <f>'02'!P92</f>
        <v>0</v>
      </c>
    </row>
    <row r="113" spans="1:16" ht="15">
      <c r="A113" s="5" t="s">
        <v>14</v>
      </c>
      <c r="B113" s="6" t="s">
        <v>7</v>
      </c>
      <c r="C113" s="14">
        <f>'02'!C93</f>
        <v>0</v>
      </c>
      <c r="D113" s="14">
        <f>'02'!D93</f>
        <v>0</v>
      </c>
      <c r="E113" s="127">
        <f>'02'!E93</f>
        <v>0</v>
      </c>
      <c r="F113" s="248">
        <f>'02'!F93</f>
        <v>0</v>
      </c>
      <c r="G113" s="14">
        <f>'02'!G93</f>
        <v>0</v>
      </c>
      <c r="H113" s="257">
        <f>'02'!H93</f>
        <v>0</v>
      </c>
      <c r="I113" s="14">
        <f>'02'!I93</f>
        <v>0</v>
      </c>
      <c r="J113" s="14">
        <f>'02'!J93</f>
        <v>0</v>
      </c>
      <c r="K113" s="14">
        <f>'02'!K93</f>
        <v>0</v>
      </c>
      <c r="L113" s="14">
        <f>'02'!L93</f>
        <v>0</v>
      </c>
      <c r="M113" s="14">
        <f>'02'!M93</f>
        <v>0</v>
      </c>
      <c r="N113" s="157">
        <f>'02'!N93</f>
        <v>0</v>
      </c>
      <c r="P113" s="157">
        <f>'02'!P93</f>
        <v>0</v>
      </c>
    </row>
    <row r="114" spans="1:16" ht="15" thickBot="1">
      <c r="A114" s="5" t="s">
        <v>15</v>
      </c>
      <c r="B114" s="6" t="s">
        <v>4</v>
      </c>
      <c r="C114" s="14">
        <f>'02'!C94</f>
        <v>0</v>
      </c>
      <c r="D114" s="14">
        <f>'02'!D94</f>
        <v>0</v>
      </c>
      <c r="E114" s="127">
        <f>'02'!E94</f>
        <v>0</v>
      </c>
      <c r="F114" s="248">
        <f>'02'!F94</f>
        <v>0</v>
      </c>
      <c r="G114" s="14">
        <f>'02'!G94</f>
        <v>0</v>
      </c>
      <c r="H114" s="257">
        <f>'02'!H94</f>
        <v>0</v>
      </c>
      <c r="I114" s="14">
        <f>'02'!I94</f>
        <v>0</v>
      </c>
      <c r="J114" s="14">
        <f>'02'!J94</f>
        <v>0</v>
      </c>
      <c r="K114" s="14">
        <f>'02'!K94</f>
        <v>0</v>
      </c>
      <c r="L114" s="14">
        <f>'02'!L94</f>
        <v>0</v>
      </c>
      <c r="M114" s="14">
        <f>'02'!M94</f>
        <v>0</v>
      </c>
      <c r="N114" s="157">
        <f>'02'!N94</f>
        <v>0</v>
      </c>
      <c r="P114" s="157">
        <f>'02'!P94</f>
        <v>0</v>
      </c>
    </row>
    <row r="115" spans="1:16" ht="15" thickBot="1">
      <c r="A115" s="3" t="s">
        <v>8</v>
      </c>
      <c r="B115" s="8" t="s">
        <v>9</v>
      </c>
      <c r="C115" s="42">
        <f aca="true" t="shared" si="61" ref="C115:N115">C107*0.15</f>
        <v>0</v>
      </c>
      <c r="D115" s="42">
        <f t="shared" si="61"/>
        <v>0</v>
      </c>
      <c r="E115" s="130">
        <f t="shared" si="61"/>
        <v>0</v>
      </c>
      <c r="F115" s="249">
        <f t="shared" si="61"/>
        <v>0</v>
      </c>
      <c r="G115" s="42">
        <f t="shared" si="61"/>
        <v>0</v>
      </c>
      <c r="H115" s="9">
        <f t="shared" si="61"/>
        <v>0</v>
      </c>
      <c r="I115" s="42">
        <f t="shared" si="61"/>
        <v>0</v>
      </c>
      <c r="J115" s="42">
        <f t="shared" si="61"/>
        <v>0</v>
      </c>
      <c r="K115" s="42">
        <f t="shared" si="61"/>
        <v>0</v>
      </c>
      <c r="L115" s="42">
        <f t="shared" si="61"/>
        <v>0</v>
      </c>
      <c r="M115" s="42">
        <f t="shared" si="61"/>
        <v>0</v>
      </c>
      <c r="N115" s="48">
        <f t="shared" si="61"/>
        <v>0</v>
      </c>
      <c r="P115" s="48">
        <f>P107*0.15</f>
        <v>0</v>
      </c>
    </row>
    <row r="116" spans="1:16" ht="15" thickBot="1">
      <c r="A116" s="33" t="s">
        <v>53</v>
      </c>
      <c r="B116" s="49" t="s">
        <v>52</v>
      </c>
      <c r="C116" s="50">
        <f>C115</f>
        <v>0</v>
      </c>
      <c r="D116" s="50">
        <f aca="true" t="shared" si="62" ref="D116:N116">D115</f>
        <v>0</v>
      </c>
      <c r="E116" s="50">
        <f t="shared" si="62"/>
        <v>0</v>
      </c>
      <c r="F116" s="250">
        <f t="shared" si="62"/>
        <v>0</v>
      </c>
      <c r="G116" s="50">
        <f t="shared" si="62"/>
        <v>0</v>
      </c>
      <c r="H116" s="258">
        <f t="shared" si="62"/>
        <v>0</v>
      </c>
      <c r="I116" s="50">
        <f t="shared" si="62"/>
        <v>0</v>
      </c>
      <c r="J116" s="50">
        <f t="shared" si="62"/>
        <v>0</v>
      </c>
      <c r="K116" s="50">
        <f t="shared" si="62"/>
        <v>0</v>
      </c>
      <c r="L116" s="50">
        <f t="shared" si="62"/>
        <v>0</v>
      </c>
      <c r="M116" s="50">
        <f t="shared" si="62"/>
        <v>0</v>
      </c>
      <c r="N116" s="86">
        <f t="shared" si="62"/>
        <v>0</v>
      </c>
      <c r="P116" s="86">
        <f aca="true" t="shared" si="63" ref="P116">P115</f>
        <v>0</v>
      </c>
    </row>
    <row r="117" spans="1:16" ht="15" thickBot="1">
      <c r="A117" s="33"/>
      <c r="B117" s="62" t="s">
        <v>60</v>
      </c>
      <c r="C117" s="63">
        <f aca="true" t="shared" si="64" ref="C117:N117">C107+C109+C115</f>
        <v>0</v>
      </c>
      <c r="D117" s="63">
        <f t="shared" si="64"/>
        <v>0</v>
      </c>
      <c r="E117" s="63">
        <f t="shared" si="64"/>
        <v>0</v>
      </c>
      <c r="F117" s="251">
        <f t="shared" si="64"/>
        <v>0</v>
      </c>
      <c r="G117" s="63">
        <f t="shared" si="64"/>
        <v>0</v>
      </c>
      <c r="H117" s="198">
        <f t="shared" si="64"/>
        <v>0</v>
      </c>
      <c r="I117" s="63">
        <f t="shared" si="64"/>
        <v>0</v>
      </c>
      <c r="J117" s="63">
        <f t="shared" si="64"/>
        <v>0</v>
      </c>
      <c r="K117" s="63">
        <f t="shared" si="64"/>
        <v>0</v>
      </c>
      <c r="L117" s="63">
        <f t="shared" si="64"/>
        <v>0</v>
      </c>
      <c r="M117" s="63">
        <f t="shared" si="64"/>
        <v>0</v>
      </c>
      <c r="N117" s="53">
        <f t="shared" si="64"/>
        <v>0</v>
      </c>
      <c r="P117" s="53">
        <f>P107+P109+P115</f>
        <v>0</v>
      </c>
    </row>
    <row r="118" spans="1:16" ht="15" thickBot="1">
      <c r="A118" s="3" t="s">
        <v>16</v>
      </c>
      <c r="B118" s="8" t="s">
        <v>17</v>
      </c>
      <c r="C118" s="43">
        <f>C117*0.2</f>
        <v>0</v>
      </c>
      <c r="D118" s="43">
        <f aca="true" t="shared" si="65" ref="D118:N118">D117*0.2</f>
        <v>0</v>
      </c>
      <c r="E118" s="131">
        <f t="shared" si="65"/>
        <v>0</v>
      </c>
      <c r="F118" s="252">
        <f t="shared" si="65"/>
        <v>0</v>
      </c>
      <c r="G118" s="43">
        <f t="shared" si="65"/>
        <v>0</v>
      </c>
      <c r="H118" s="259">
        <f t="shared" si="65"/>
        <v>0</v>
      </c>
      <c r="I118" s="43">
        <f t="shared" si="65"/>
        <v>0</v>
      </c>
      <c r="J118" s="43">
        <f t="shared" si="65"/>
        <v>0</v>
      </c>
      <c r="K118" s="43">
        <f t="shared" si="65"/>
        <v>0</v>
      </c>
      <c r="L118" s="43">
        <f t="shared" si="65"/>
        <v>0</v>
      </c>
      <c r="M118" s="43">
        <f t="shared" si="65"/>
        <v>0</v>
      </c>
      <c r="N118" s="58">
        <f t="shared" si="65"/>
        <v>0</v>
      </c>
      <c r="P118" s="58">
        <f aca="true" t="shared" si="66" ref="P118">P117*0.2</f>
        <v>0</v>
      </c>
    </row>
    <row r="119" spans="1:16" ht="15" thickBot="1">
      <c r="A119" s="3" t="s">
        <v>18</v>
      </c>
      <c r="B119" s="8" t="s">
        <v>19</v>
      </c>
      <c r="C119" s="43">
        <f>C118+C117</f>
        <v>0</v>
      </c>
      <c r="D119" s="43">
        <f aca="true" t="shared" si="67" ref="D119:N119">D118+D117</f>
        <v>0</v>
      </c>
      <c r="E119" s="131">
        <f t="shared" si="67"/>
        <v>0</v>
      </c>
      <c r="F119" s="252">
        <f t="shared" si="67"/>
        <v>0</v>
      </c>
      <c r="G119" s="43">
        <f t="shared" si="67"/>
        <v>0</v>
      </c>
      <c r="H119" s="259">
        <f t="shared" si="67"/>
        <v>0</v>
      </c>
      <c r="I119" s="43">
        <f t="shared" si="67"/>
        <v>0</v>
      </c>
      <c r="J119" s="43">
        <f t="shared" si="67"/>
        <v>0</v>
      </c>
      <c r="K119" s="43">
        <f t="shared" si="67"/>
        <v>0</v>
      </c>
      <c r="L119" s="43">
        <f t="shared" si="67"/>
        <v>0</v>
      </c>
      <c r="M119" s="43">
        <f t="shared" si="67"/>
        <v>0</v>
      </c>
      <c r="N119" s="58">
        <f t="shared" si="67"/>
        <v>0</v>
      </c>
      <c r="P119" s="58">
        <f aca="true" t="shared" si="68" ref="P119">P118+P117</f>
        <v>0</v>
      </c>
    </row>
  </sheetData>
  <mergeCells count="20">
    <mergeCell ref="G47:J47"/>
    <mergeCell ref="K47:N47"/>
    <mergeCell ref="C68:F68"/>
    <mergeCell ref="G68:J68"/>
    <mergeCell ref="K68:N68"/>
    <mergeCell ref="C104:F104"/>
    <mergeCell ref="G104:J104"/>
    <mergeCell ref="K104:N104"/>
    <mergeCell ref="P2:P3"/>
    <mergeCell ref="B2:M2"/>
    <mergeCell ref="C87:F87"/>
    <mergeCell ref="G87:J87"/>
    <mergeCell ref="K87:N87"/>
    <mergeCell ref="C5:F5"/>
    <mergeCell ref="K5:N5"/>
    <mergeCell ref="G5:J5"/>
    <mergeCell ref="C26:F26"/>
    <mergeCell ref="G26:J26"/>
    <mergeCell ref="K26:N26"/>
    <mergeCell ref="C47:F4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zoomScale="70" zoomScaleNormal="70" workbookViewId="0" topLeftCell="A1">
      <selection activeCell="B10" sqref="B10"/>
    </sheetView>
  </sheetViews>
  <sheetFormatPr defaultColWidth="8.8515625" defaultRowHeight="15"/>
  <cols>
    <col min="2" max="2" width="34.57421875" style="0" customWidth="1"/>
    <col min="4" max="4" width="8.8515625" style="100" customWidth="1"/>
    <col min="5" max="5" width="8.8515625" style="135" customWidth="1"/>
    <col min="7" max="7" width="14.140625" style="0" customWidth="1"/>
    <col min="16" max="16" width="11.140625" style="0" customWidth="1"/>
  </cols>
  <sheetData>
    <row r="2" ht="18.5">
      <c r="B2" s="1"/>
    </row>
    <row r="3" ht="18.5">
      <c r="B3" s="1" t="s">
        <v>80</v>
      </c>
    </row>
    <row r="4" ht="23.5">
      <c r="B4" s="2" t="s">
        <v>0</v>
      </c>
    </row>
    <row r="5" ht="24" thickBot="1">
      <c r="C5" s="2"/>
    </row>
    <row r="6" spans="1:16" ht="24" thickBot="1">
      <c r="A6" s="61" t="s">
        <v>74</v>
      </c>
      <c r="B6" s="180"/>
      <c r="C6" s="327" t="s">
        <v>25</v>
      </c>
      <c r="D6" s="328"/>
      <c r="E6" s="328"/>
      <c r="F6" s="329"/>
      <c r="G6" s="327" t="s">
        <v>26</v>
      </c>
      <c r="H6" s="328"/>
      <c r="I6" s="328"/>
      <c r="J6" s="329"/>
      <c r="K6" s="327" t="s">
        <v>27</v>
      </c>
      <c r="L6" s="328"/>
      <c r="M6" s="328"/>
      <c r="N6" s="329"/>
      <c r="O6" s="7"/>
      <c r="P6" s="153" t="s">
        <v>189</v>
      </c>
    </row>
    <row r="7" spans="3:16" ht="15.5">
      <c r="C7" s="170">
        <v>2018</v>
      </c>
      <c r="D7" s="118">
        <v>2018</v>
      </c>
      <c r="E7" s="136">
        <v>2018</v>
      </c>
      <c r="F7" s="28">
        <v>2018</v>
      </c>
      <c r="G7" s="170">
        <v>2019</v>
      </c>
      <c r="H7" s="27">
        <v>2019</v>
      </c>
      <c r="I7" s="27">
        <v>2019</v>
      </c>
      <c r="J7" s="28">
        <v>2019</v>
      </c>
      <c r="K7" s="170">
        <v>2020</v>
      </c>
      <c r="L7" s="27">
        <v>2020</v>
      </c>
      <c r="M7" s="27">
        <v>2020</v>
      </c>
      <c r="N7" s="28">
        <v>2020</v>
      </c>
      <c r="O7" s="7"/>
      <c r="P7" s="153">
        <v>2018</v>
      </c>
    </row>
    <row r="8" spans="2:16" ht="15" thickBot="1">
      <c r="B8" t="s">
        <v>24</v>
      </c>
      <c r="C8" s="29" t="s">
        <v>20</v>
      </c>
      <c r="D8" s="119" t="s">
        <v>21</v>
      </c>
      <c r="E8" s="137" t="s">
        <v>22</v>
      </c>
      <c r="F8" s="31" t="s">
        <v>23</v>
      </c>
      <c r="G8" s="29" t="s">
        <v>20</v>
      </c>
      <c r="H8" s="30" t="s">
        <v>21</v>
      </c>
      <c r="I8" s="30" t="s">
        <v>22</v>
      </c>
      <c r="J8" s="31" t="s">
        <v>23</v>
      </c>
      <c r="K8" s="29" t="s">
        <v>20</v>
      </c>
      <c r="L8" s="30" t="s">
        <v>21</v>
      </c>
      <c r="M8" s="30" t="s">
        <v>22</v>
      </c>
      <c r="N8" s="31" t="s">
        <v>23</v>
      </c>
      <c r="O8" s="7"/>
      <c r="P8" s="156" t="s">
        <v>23</v>
      </c>
    </row>
    <row r="9" spans="1:16" ht="15" thickBot="1">
      <c r="A9" s="172" t="s">
        <v>2</v>
      </c>
      <c r="B9" s="173" t="s">
        <v>1</v>
      </c>
      <c r="C9" s="9">
        <f>C10</f>
        <v>5894.5599999999995</v>
      </c>
      <c r="D9" s="9">
        <f aca="true" t="shared" si="0" ref="D9:P9">D10</f>
        <v>8803.995</v>
      </c>
      <c r="E9" s="9">
        <f t="shared" si="0"/>
        <v>5021.01</v>
      </c>
      <c r="F9" s="44">
        <f t="shared" si="0"/>
        <v>6976.24</v>
      </c>
      <c r="G9" s="9">
        <f t="shared" si="0"/>
        <v>6652.32</v>
      </c>
      <c r="H9" s="9">
        <f t="shared" si="0"/>
        <v>9314.84</v>
      </c>
      <c r="I9" s="9">
        <f t="shared" si="0"/>
        <v>0</v>
      </c>
      <c r="J9" s="44">
        <f t="shared" si="0"/>
        <v>0</v>
      </c>
      <c r="K9" s="9">
        <f t="shared" si="0"/>
        <v>0</v>
      </c>
      <c r="L9" s="9">
        <f t="shared" si="0"/>
        <v>0</v>
      </c>
      <c r="M9" s="9">
        <f t="shared" si="0"/>
        <v>0</v>
      </c>
      <c r="N9" s="44">
        <f t="shared" si="0"/>
        <v>0</v>
      </c>
      <c r="O9" s="192"/>
      <c r="P9" s="44">
        <f t="shared" si="0"/>
        <v>12466.68</v>
      </c>
    </row>
    <row r="10" spans="1:16" ht="44" thickBot="1">
      <c r="A10" s="4" t="s">
        <v>10</v>
      </c>
      <c r="B10" s="6" t="s">
        <v>209</v>
      </c>
      <c r="C10" s="194">
        <v>5894.5599999999995</v>
      </c>
      <c r="D10" s="195">
        <v>8803.995</v>
      </c>
      <c r="E10" s="196">
        <v>5021.01</v>
      </c>
      <c r="F10" s="193">
        <v>6976.24</v>
      </c>
      <c r="G10" s="194">
        <v>6652.32</v>
      </c>
      <c r="H10" s="197">
        <v>9314.84</v>
      </c>
      <c r="I10" s="197">
        <v>0</v>
      </c>
      <c r="J10" s="193">
        <v>0</v>
      </c>
      <c r="K10" s="194">
        <v>0</v>
      </c>
      <c r="L10" s="197">
        <v>0</v>
      </c>
      <c r="M10" s="197">
        <v>0</v>
      </c>
      <c r="N10" s="193">
        <v>0</v>
      </c>
      <c r="P10" s="191">
        <v>12466.68</v>
      </c>
    </row>
    <row r="11" spans="1:16" ht="15" thickBot="1">
      <c r="A11" s="57" t="s">
        <v>3</v>
      </c>
      <c r="B11" s="174" t="s">
        <v>4</v>
      </c>
      <c r="C11" s="175">
        <f>C12+C13+C14+C15+C16</f>
        <v>1524</v>
      </c>
      <c r="D11" s="175">
        <f>D12+D13+D14+D15+D16</f>
        <v>436.38</v>
      </c>
      <c r="E11" s="176">
        <f aca="true" t="shared" si="1" ref="E11:N11">E12+E13+E14+E15+E16</f>
        <v>55.8</v>
      </c>
      <c r="F11" s="177">
        <f t="shared" si="1"/>
        <v>545.55</v>
      </c>
      <c r="G11" s="175">
        <f t="shared" si="1"/>
        <v>866.22</v>
      </c>
      <c r="H11" s="175">
        <f t="shared" si="1"/>
        <v>1578.9099999999999</v>
      </c>
      <c r="I11" s="175">
        <f t="shared" si="1"/>
        <v>0</v>
      </c>
      <c r="J11" s="177">
        <f t="shared" si="1"/>
        <v>0</v>
      </c>
      <c r="K11" s="175">
        <f t="shared" si="1"/>
        <v>0</v>
      </c>
      <c r="L11" s="175">
        <f t="shared" si="1"/>
        <v>0</v>
      </c>
      <c r="M11" s="175">
        <f t="shared" si="1"/>
        <v>0</v>
      </c>
      <c r="N11" s="177">
        <f t="shared" si="1"/>
        <v>0</v>
      </c>
      <c r="O11" s="7"/>
      <c r="P11" s="46">
        <f aca="true" t="shared" si="2" ref="P11">P12+P13+P14+P15+P16</f>
        <v>545.55</v>
      </c>
    </row>
    <row r="12" spans="1:16" ht="29">
      <c r="A12" s="5" t="s">
        <v>11</v>
      </c>
      <c r="B12" s="18" t="s">
        <v>5</v>
      </c>
      <c r="C12" s="37">
        <v>24</v>
      </c>
      <c r="D12" s="121">
        <v>41.8</v>
      </c>
      <c r="E12" s="139">
        <v>55.8</v>
      </c>
      <c r="F12" s="47">
        <v>47.9</v>
      </c>
      <c r="G12" s="37">
        <v>301</v>
      </c>
      <c r="H12" s="37">
        <v>151.1</v>
      </c>
      <c r="I12" s="37">
        <v>0</v>
      </c>
      <c r="J12" s="47">
        <v>0</v>
      </c>
      <c r="K12" s="37">
        <v>0</v>
      </c>
      <c r="L12" s="37">
        <v>0</v>
      </c>
      <c r="M12" s="37">
        <v>0</v>
      </c>
      <c r="N12" s="47">
        <v>0</v>
      </c>
      <c r="O12" s="7"/>
      <c r="P12" s="47">
        <v>47.9</v>
      </c>
    </row>
    <row r="13" spans="1:16" ht="33.75" customHeight="1">
      <c r="A13" s="5" t="s">
        <v>12</v>
      </c>
      <c r="B13" s="18" t="s">
        <v>28</v>
      </c>
      <c r="C13" s="10">
        <v>1500</v>
      </c>
      <c r="D13" s="120">
        <v>394.58</v>
      </c>
      <c r="E13" s="138">
        <v>0</v>
      </c>
      <c r="F13" s="45">
        <v>497.65</v>
      </c>
      <c r="G13" s="10">
        <v>519.26</v>
      </c>
      <c r="H13" s="10">
        <v>1367.81</v>
      </c>
      <c r="I13" s="10">
        <v>0</v>
      </c>
      <c r="J13" s="45">
        <v>0</v>
      </c>
      <c r="K13" s="10">
        <v>0</v>
      </c>
      <c r="L13" s="10">
        <v>0</v>
      </c>
      <c r="M13" s="10">
        <v>0</v>
      </c>
      <c r="N13" s="45">
        <v>0</v>
      </c>
      <c r="O13" s="7"/>
      <c r="P13" s="45">
        <v>497.65</v>
      </c>
    </row>
    <row r="14" spans="1:16" ht="15">
      <c r="A14" s="5" t="s">
        <v>13</v>
      </c>
      <c r="B14" s="18" t="s">
        <v>6</v>
      </c>
      <c r="C14" s="10">
        <v>0</v>
      </c>
      <c r="D14" s="120">
        <v>0</v>
      </c>
      <c r="E14" s="138">
        <v>0</v>
      </c>
      <c r="F14" s="45">
        <v>0</v>
      </c>
      <c r="G14" s="10"/>
      <c r="H14" s="10">
        <v>0</v>
      </c>
      <c r="I14" s="10">
        <v>0</v>
      </c>
      <c r="J14" s="45">
        <v>0</v>
      </c>
      <c r="K14" s="10">
        <v>0</v>
      </c>
      <c r="L14" s="10">
        <v>0</v>
      </c>
      <c r="M14" s="10">
        <v>0</v>
      </c>
      <c r="N14" s="45">
        <v>0</v>
      </c>
      <c r="O14" s="7"/>
      <c r="P14" s="45">
        <v>0</v>
      </c>
    </row>
    <row r="15" spans="1:18" ht="15">
      <c r="A15" s="5" t="s">
        <v>14</v>
      </c>
      <c r="B15" s="6" t="s">
        <v>7</v>
      </c>
      <c r="C15" s="10">
        <v>0</v>
      </c>
      <c r="D15" s="120">
        <v>0</v>
      </c>
      <c r="E15" s="138">
        <v>0</v>
      </c>
      <c r="F15" s="45">
        <v>0</v>
      </c>
      <c r="G15" s="10">
        <v>0</v>
      </c>
      <c r="H15" s="10">
        <v>0</v>
      </c>
      <c r="I15" s="10">
        <v>0</v>
      </c>
      <c r="J15" s="45">
        <v>0</v>
      </c>
      <c r="K15" s="10">
        <v>0</v>
      </c>
      <c r="L15" s="10">
        <v>0</v>
      </c>
      <c r="M15" s="10">
        <v>0</v>
      </c>
      <c r="N15" s="45">
        <v>0</v>
      </c>
      <c r="O15" s="7"/>
      <c r="P15" s="45">
        <v>0</v>
      </c>
      <c r="Q15" s="7"/>
      <c r="R15" s="7"/>
    </row>
    <row r="16" spans="1:18" ht="15" thickBot="1">
      <c r="A16" s="5" t="s">
        <v>15</v>
      </c>
      <c r="B16" s="6" t="s">
        <v>56</v>
      </c>
      <c r="C16" s="10">
        <v>0</v>
      </c>
      <c r="D16" s="120">
        <v>0</v>
      </c>
      <c r="E16" s="138">
        <v>0</v>
      </c>
      <c r="F16" s="45">
        <v>0</v>
      </c>
      <c r="G16" s="10">
        <v>45.96</v>
      </c>
      <c r="H16" s="10">
        <v>60</v>
      </c>
      <c r="I16" s="10">
        <v>0</v>
      </c>
      <c r="J16" s="45">
        <v>0</v>
      </c>
      <c r="K16" s="10">
        <v>0</v>
      </c>
      <c r="L16" s="10">
        <v>0</v>
      </c>
      <c r="M16" s="10">
        <v>0</v>
      </c>
      <c r="N16" s="45">
        <v>0</v>
      </c>
      <c r="O16" s="7"/>
      <c r="P16" s="45">
        <v>0</v>
      </c>
      <c r="Q16" s="7"/>
      <c r="R16" s="7"/>
    </row>
    <row r="17" spans="1:18" ht="15" thickBot="1">
      <c r="A17" s="38" t="s">
        <v>8</v>
      </c>
      <c r="B17" s="39" t="s">
        <v>9</v>
      </c>
      <c r="C17" s="11">
        <f>C18</f>
        <v>884.1839999999999</v>
      </c>
      <c r="D17" s="11">
        <f aca="true" t="shared" si="3" ref="D17:P17">D18</f>
        <v>1320.59925</v>
      </c>
      <c r="E17" s="140">
        <f t="shared" si="3"/>
        <v>753.1515</v>
      </c>
      <c r="F17" s="48">
        <f t="shared" si="3"/>
        <v>1046.436</v>
      </c>
      <c r="G17" s="11">
        <f t="shared" si="3"/>
        <v>997.848</v>
      </c>
      <c r="H17" s="11">
        <f t="shared" si="3"/>
        <v>1397.2259999999999</v>
      </c>
      <c r="I17" s="11">
        <f t="shared" si="3"/>
        <v>0</v>
      </c>
      <c r="J17" s="48">
        <f t="shared" si="3"/>
        <v>0</v>
      </c>
      <c r="K17" s="11">
        <f t="shared" si="3"/>
        <v>0</v>
      </c>
      <c r="L17" s="11">
        <f t="shared" si="3"/>
        <v>0</v>
      </c>
      <c r="M17" s="11">
        <f t="shared" si="3"/>
        <v>0</v>
      </c>
      <c r="N17" s="48">
        <f t="shared" si="3"/>
        <v>0</v>
      </c>
      <c r="O17" s="7"/>
      <c r="P17" s="48">
        <f t="shared" si="3"/>
        <v>1870.002</v>
      </c>
      <c r="Q17" s="7"/>
      <c r="R17" s="7"/>
    </row>
    <row r="18" spans="1:18" s="35" customFormat="1" ht="15" thickBot="1">
      <c r="A18" s="55" t="s">
        <v>53</v>
      </c>
      <c r="B18" s="56" t="s">
        <v>52</v>
      </c>
      <c r="C18" s="51">
        <f aca="true" t="shared" si="4" ref="C18:N18">C9*0.15</f>
        <v>884.1839999999999</v>
      </c>
      <c r="D18" s="51">
        <f t="shared" si="4"/>
        <v>1320.59925</v>
      </c>
      <c r="E18" s="141">
        <f t="shared" si="4"/>
        <v>753.1515</v>
      </c>
      <c r="F18" s="86">
        <f t="shared" si="4"/>
        <v>1046.436</v>
      </c>
      <c r="G18" s="51">
        <f t="shared" si="4"/>
        <v>997.848</v>
      </c>
      <c r="H18" s="51">
        <f t="shared" si="4"/>
        <v>1397.2259999999999</v>
      </c>
      <c r="I18" s="51">
        <f t="shared" si="4"/>
        <v>0</v>
      </c>
      <c r="J18" s="86">
        <f t="shared" si="4"/>
        <v>0</v>
      </c>
      <c r="K18" s="51">
        <f t="shared" si="4"/>
        <v>0</v>
      </c>
      <c r="L18" s="51">
        <f t="shared" si="4"/>
        <v>0</v>
      </c>
      <c r="M18" s="51">
        <f t="shared" si="4"/>
        <v>0</v>
      </c>
      <c r="N18" s="86">
        <f t="shared" si="4"/>
        <v>0</v>
      </c>
      <c r="O18" s="34"/>
      <c r="P18" s="86">
        <f>P9*0.15</f>
        <v>1870.002</v>
      </c>
      <c r="Q18" s="34"/>
      <c r="R18" s="34"/>
    </row>
    <row r="19" spans="1:18" s="35" customFormat="1" ht="15" thickBot="1">
      <c r="A19" s="59"/>
      <c r="B19" s="60" t="s">
        <v>57</v>
      </c>
      <c r="C19" s="52">
        <f aca="true" t="shared" si="5" ref="C19:N19">C9+C11+C17</f>
        <v>8302.743999999999</v>
      </c>
      <c r="D19" s="52">
        <f t="shared" si="5"/>
        <v>10560.97425</v>
      </c>
      <c r="E19" s="142">
        <f t="shared" si="5"/>
        <v>5829.9615</v>
      </c>
      <c r="F19" s="53">
        <f t="shared" si="5"/>
        <v>8568.226</v>
      </c>
      <c r="G19" s="52">
        <f t="shared" si="5"/>
        <v>8516.387999999999</v>
      </c>
      <c r="H19" s="52">
        <f t="shared" si="5"/>
        <v>12290.976</v>
      </c>
      <c r="I19" s="52">
        <f t="shared" si="5"/>
        <v>0</v>
      </c>
      <c r="J19" s="53">
        <f t="shared" si="5"/>
        <v>0</v>
      </c>
      <c r="K19" s="52">
        <f t="shared" si="5"/>
        <v>0</v>
      </c>
      <c r="L19" s="52">
        <f t="shared" si="5"/>
        <v>0</v>
      </c>
      <c r="M19" s="52">
        <f t="shared" si="5"/>
        <v>0</v>
      </c>
      <c r="N19" s="53">
        <f t="shared" si="5"/>
        <v>0</v>
      </c>
      <c r="O19" s="34"/>
      <c r="P19" s="53">
        <f>P9+P11+P17</f>
        <v>14882.232</v>
      </c>
      <c r="Q19" s="34"/>
      <c r="R19" s="34"/>
    </row>
    <row r="20" spans="1:18" ht="15" thickBot="1">
      <c r="A20" s="57" t="s">
        <v>16</v>
      </c>
      <c r="B20" s="54" t="s">
        <v>17</v>
      </c>
      <c r="C20" s="25">
        <f>C19*0.2</f>
        <v>1660.5487999999998</v>
      </c>
      <c r="D20" s="25">
        <f aca="true" t="shared" si="6" ref="D20:N20">D19*0.2</f>
        <v>2112.19485</v>
      </c>
      <c r="E20" s="143">
        <f t="shared" si="6"/>
        <v>1165.9923000000001</v>
      </c>
      <c r="F20" s="58">
        <f t="shared" si="6"/>
        <v>1713.6452000000002</v>
      </c>
      <c r="G20" s="25">
        <f t="shared" si="6"/>
        <v>1703.2776</v>
      </c>
      <c r="H20" s="25">
        <f t="shared" si="6"/>
        <v>2458.1952</v>
      </c>
      <c r="I20" s="25">
        <f t="shared" si="6"/>
        <v>0</v>
      </c>
      <c r="J20" s="58">
        <f t="shared" si="6"/>
        <v>0</v>
      </c>
      <c r="K20" s="25">
        <f t="shared" si="6"/>
        <v>0</v>
      </c>
      <c r="L20" s="25">
        <f t="shared" si="6"/>
        <v>0</v>
      </c>
      <c r="M20" s="25">
        <f t="shared" si="6"/>
        <v>0</v>
      </c>
      <c r="N20" s="58">
        <f t="shared" si="6"/>
        <v>0</v>
      </c>
      <c r="O20" s="7"/>
      <c r="P20" s="58">
        <f aca="true" t="shared" si="7" ref="P20">P19*0.2</f>
        <v>2976.4464000000003</v>
      </c>
      <c r="Q20" s="7"/>
      <c r="R20" s="7"/>
    </row>
    <row r="21" spans="1:18" ht="15" thickBot="1">
      <c r="A21" s="3" t="s">
        <v>18</v>
      </c>
      <c r="B21" s="8" t="s">
        <v>19</v>
      </c>
      <c r="C21" s="11">
        <f>C19+C20</f>
        <v>9963.2928</v>
      </c>
      <c r="D21" s="11">
        <f aca="true" t="shared" si="8" ref="D21:N21">D19+D20</f>
        <v>12673.1691</v>
      </c>
      <c r="E21" s="140">
        <f t="shared" si="8"/>
        <v>6995.9538</v>
      </c>
      <c r="F21" s="48">
        <f t="shared" si="8"/>
        <v>10281.871200000001</v>
      </c>
      <c r="G21" s="11">
        <f t="shared" si="8"/>
        <v>10219.665599999998</v>
      </c>
      <c r="H21" s="11">
        <f t="shared" si="8"/>
        <v>14749.1712</v>
      </c>
      <c r="I21" s="11">
        <f t="shared" si="8"/>
        <v>0</v>
      </c>
      <c r="J21" s="48">
        <f t="shared" si="8"/>
        <v>0</v>
      </c>
      <c r="K21" s="11">
        <f t="shared" si="8"/>
        <v>0</v>
      </c>
      <c r="L21" s="11">
        <f t="shared" si="8"/>
        <v>0</v>
      </c>
      <c r="M21" s="11">
        <f t="shared" si="8"/>
        <v>0</v>
      </c>
      <c r="N21" s="48">
        <f t="shared" si="8"/>
        <v>0</v>
      </c>
      <c r="O21" s="7"/>
      <c r="P21" s="48">
        <f aca="true" t="shared" si="9" ref="P21">P19+P20</f>
        <v>17858.6784</v>
      </c>
      <c r="Q21" s="7"/>
      <c r="R21" s="7"/>
    </row>
  </sheetData>
  <mergeCells count="3">
    <mergeCell ref="C6:F6"/>
    <mergeCell ref="K6:N6"/>
    <mergeCell ref="G6:J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9"/>
  <sheetViews>
    <sheetView zoomScale="70" zoomScaleNormal="70" workbookViewId="0" topLeftCell="A1">
      <selection activeCell="H50" sqref="H50"/>
    </sheetView>
  </sheetViews>
  <sheetFormatPr defaultColWidth="8.8515625" defaultRowHeight="15"/>
  <cols>
    <col min="1" max="1" width="12.57421875" style="0" customWidth="1"/>
    <col min="2" max="2" width="34.57421875" style="0" customWidth="1"/>
    <col min="5" max="5" width="8.8515625" style="135" customWidth="1"/>
    <col min="16" max="16" width="12.57421875" style="0" customWidth="1"/>
  </cols>
  <sheetData>
    <row r="2" ht="18.5">
      <c r="B2" s="1" t="s">
        <v>73</v>
      </c>
    </row>
    <row r="3" ht="18.5">
      <c r="B3" s="1"/>
    </row>
    <row r="4" ht="23.5">
      <c r="B4" s="2" t="s">
        <v>0</v>
      </c>
    </row>
    <row r="5" ht="24" thickBot="1">
      <c r="C5" s="2"/>
    </row>
    <row r="6" spans="1:16" ht="67.5" customHeight="1" thickBot="1">
      <c r="A6" s="78" t="s">
        <v>58</v>
      </c>
      <c r="B6" s="99"/>
      <c r="C6" s="327" t="s">
        <v>25</v>
      </c>
      <c r="D6" s="330"/>
      <c r="E6" s="330"/>
      <c r="F6" s="331"/>
      <c r="G6" s="327" t="s">
        <v>26</v>
      </c>
      <c r="H6" s="330"/>
      <c r="I6" s="330"/>
      <c r="J6" s="331"/>
      <c r="K6" s="327" t="s">
        <v>27</v>
      </c>
      <c r="L6" s="330"/>
      <c r="M6" s="330"/>
      <c r="N6" s="331"/>
      <c r="O6" s="7"/>
      <c r="P6" s="153" t="s">
        <v>189</v>
      </c>
    </row>
    <row r="7" spans="1:16" ht="16.5" customHeight="1">
      <c r="A7" s="80"/>
      <c r="B7" s="7"/>
      <c r="C7" s="66">
        <v>2018</v>
      </c>
      <c r="D7" s="27">
        <v>2018</v>
      </c>
      <c r="E7" s="136">
        <v>2018</v>
      </c>
      <c r="F7" s="27">
        <v>2018</v>
      </c>
      <c r="G7" s="66">
        <v>2019</v>
      </c>
      <c r="H7" s="27">
        <v>2019</v>
      </c>
      <c r="I7" s="27">
        <v>2019</v>
      </c>
      <c r="J7" s="27">
        <v>2019</v>
      </c>
      <c r="K7" s="66">
        <v>2020</v>
      </c>
      <c r="L7" s="27">
        <v>2020</v>
      </c>
      <c r="M7" s="27">
        <v>2020</v>
      </c>
      <c r="N7" s="28">
        <v>2020</v>
      </c>
      <c r="O7" s="7"/>
      <c r="P7" s="153">
        <v>2018</v>
      </c>
    </row>
    <row r="8" spans="1:16" ht="16.5" customHeight="1" thickBot="1">
      <c r="A8" s="80"/>
      <c r="B8" s="7" t="s">
        <v>24</v>
      </c>
      <c r="C8" s="29" t="s">
        <v>20</v>
      </c>
      <c r="D8" s="30" t="s">
        <v>21</v>
      </c>
      <c r="E8" s="137" t="s">
        <v>22</v>
      </c>
      <c r="F8" s="30" t="s">
        <v>23</v>
      </c>
      <c r="G8" s="29" t="s">
        <v>20</v>
      </c>
      <c r="H8" s="30" t="s">
        <v>21</v>
      </c>
      <c r="I8" s="30" t="s">
        <v>22</v>
      </c>
      <c r="J8" s="30" t="s">
        <v>23</v>
      </c>
      <c r="K8" s="29" t="s">
        <v>20</v>
      </c>
      <c r="L8" s="30" t="s">
        <v>21</v>
      </c>
      <c r="M8" s="30" t="s">
        <v>22</v>
      </c>
      <c r="N8" s="31" t="s">
        <v>23</v>
      </c>
      <c r="O8" s="7"/>
      <c r="P8" s="156" t="s">
        <v>23</v>
      </c>
    </row>
    <row r="9" spans="1:16" ht="16" customHeight="1" thickBot="1">
      <c r="A9" s="81" t="s">
        <v>2</v>
      </c>
      <c r="B9" s="17" t="s">
        <v>1</v>
      </c>
      <c r="C9" s="9">
        <f aca="true" t="shared" si="0" ref="C9:N9">C29+C49+C69</f>
        <v>17144.135000000002</v>
      </c>
      <c r="D9" s="9">
        <f t="shared" si="0"/>
        <v>17955.245000000003</v>
      </c>
      <c r="E9" s="122">
        <f t="shared" si="0"/>
        <v>12242.685</v>
      </c>
      <c r="F9" s="9">
        <f t="shared" si="0"/>
        <v>20645.309999999998</v>
      </c>
      <c r="G9" s="9">
        <f t="shared" si="0"/>
        <v>15215.25</v>
      </c>
      <c r="H9" s="9">
        <f t="shared" si="0"/>
        <v>22526.14</v>
      </c>
      <c r="I9" s="9">
        <f t="shared" si="0"/>
        <v>0</v>
      </c>
      <c r="J9" s="9">
        <f t="shared" si="0"/>
        <v>0</v>
      </c>
      <c r="K9" s="9">
        <f t="shared" si="0"/>
        <v>0</v>
      </c>
      <c r="L9" s="9">
        <f t="shared" si="0"/>
        <v>0</v>
      </c>
      <c r="M9" s="9">
        <f t="shared" si="0"/>
        <v>0</v>
      </c>
      <c r="N9" s="44">
        <f t="shared" si="0"/>
        <v>0</v>
      </c>
      <c r="O9" s="7"/>
      <c r="P9" s="44">
        <f aca="true" t="shared" si="1" ref="P9:P21">P29+P49+P69</f>
        <v>26080.840000000004</v>
      </c>
    </row>
    <row r="10" spans="1:16" ht="42" customHeight="1" thickBot="1">
      <c r="A10" s="82" t="s">
        <v>10</v>
      </c>
      <c r="B10" s="6" t="s">
        <v>209</v>
      </c>
      <c r="C10" s="10">
        <f aca="true" t="shared" si="2" ref="C10:N10">C30+C50+C70</f>
        <v>17144.135000000002</v>
      </c>
      <c r="D10" s="10">
        <f t="shared" si="2"/>
        <v>17955.245000000003</v>
      </c>
      <c r="E10" s="138">
        <f t="shared" si="2"/>
        <v>12242.685</v>
      </c>
      <c r="F10" s="10">
        <f t="shared" si="2"/>
        <v>20645.309999999998</v>
      </c>
      <c r="G10" s="10">
        <f t="shared" si="2"/>
        <v>15215.25</v>
      </c>
      <c r="H10" s="10">
        <f t="shared" si="2"/>
        <v>22526.14</v>
      </c>
      <c r="I10" s="10">
        <f t="shared" si="2"/>
        <v>0</v>
      </c>
      <c r="J10" s="10">
        <f t="shared" si="2"/>
        <v>0</v>
      </c>
      <c r="K10" s="10">
        <f t="shared" si="2"/>
        <v>0</v>
      </c>
      <c r="L10" s="10">
        <f t="shared" si="2"/>
        <v>0</v>
      </c>
      <c r="M10" s="10">
        <f t="shared" si="2"/>
        <v>0</v>
      </c>
      <c r="N10" s="45">
        <f t="shared" si="2"/>
        <v>0</v>
      </c>
      <c r="O10" s="7"/>
      <c r="P10" s="45">
        <f t="shared" si="1"/>
        <v>26080.840000000004</v>
      </c>
    </row>
    <row r="11" spans="1:16" ht="16.5" customHeight="1" thickBot="1">
      <c r="A11" s="84" t="s">
        <v>3</v>
      </c>
      <c r="B11" s="17" t="s">
        <v>4</v>
      </c>
      <c r="C11" s="36">
        <f aca="true" t="shared" si="3" ref="C11:N11">C31+C51+C71</f>
        <v>88.22999999999999</v>
      </c>
      <c r="D11" s="36">
        <f t="shared" si="3"/>
        <v>711.1</v>
      </c>
      <c r="E11" s="123">
        <f t="shared" si="3"/>
        <v>2318.9</v>
      </c>
      <c r="F11" s="36">
        <f t="shared" si="3"/>
        <v>610.02</v>
      </c>
      <c r="G11" s="36">
        <f t="shared" si="3"/>
        <v>481.89</v>
      </c>
      <c r="H11" s="36">
        <f t="shared" si="3"/>
        <v>26685.67</v>
      </c>
      <c r="I11" s="36">
        <f t="shared" si="3"/>
        <v>0</v>
      </c>
      <c r="J11" s="36">
        <f t="shared" si="3"/>
        <v>0</v>
      </c>
      <c r="K11" s="36">
        <f t="shared" si="3"/>
        <v>0</v>
      </c>
      <c r="L11" s="36">
        <f t="shared" si="3"/>
        <v>0</v>
      </c>
      <c r="M11" s="36">
        <f t="shared" si="3"/>
        <v>0</v>
      </c>
      <c r="N11" s="46">
        <f t="shared" si="3"/>
        <v>0</v>
      </c>
      <c r="O11" s="7"/>
      <c r="P11" s="46">
        <f t="shared" si="1"/>
        <v>610.02</v>
      </c>
    </row>
    <row r="12" spans="1:16" ht="25" customHeight="1">
      <c r="A12" s="83" t="s">
        <v>11</v>
      </c>
      <c r="B12" s="18" t="s">
        <v>5</v>
      </c>
      <c r="C12" s="37">
        <f aca="true" t="shared" si="4" ref="C12:N12">C32+C52+C72</f>
        <v>34.23</v>
      </c>
      <c r="D12" s="37">
        <f t="shared" si="4"/>
        <v>358.1</v>
      </c>
      <c r="E12" s="139">
        <f t="shared" si="4"/>
        <v>2318.9</v>
      </c>
      <c r="F12" s="37">
        <f t="shared" si="4"/>
        <v>297.6</v>
      </c>
      <c r="G12" s="37">
        <f t="shared" si="4"/>
        <v>25.5</v>
      </c>
      <c r="H12" s="37">
        <f t="shared" si="4"/>
        <v>709.36</v>
      </c>
      <c r="I12" s="37">
        <f t="shared" si="4"/>
        <v>0</v>
      </c>
      <c r="J12" s="37">
        <f t="shared" si="4"/>
        <v>0</v>
      </c>
      <c r="K12" s="37">
        <f t="shared" si="4"/>
        <v>0</v>
      </c>
      <c r="L12" s="37">
        <f t="shared" si="4"/>
        <v>0</v>
      </c>
      <c r="M12" s="37">
        <f t="shared" si="4"/>
        <v>0</v>
      </c>
      <c r="N12" s="47">
        <f t="shared" si="4"/>
        <v>0</v>
      </c>
      <c r="O12" s="7"/>
      <c r="P12" s="47">
        <f t="shared" si="1"/>
        <v>297.6</v>
      </c>
    </row>
    <row r="13" spans="1:16" ht="23.25" customHeight="1">
      <c r="A13" s="83" t="s">
        <v>12</v>
      </c>
      <c r="B13" s="18" t="s">
        <v>28</v>
      </c>
      <c r="C13" s="10">
        <f aca="true" t="shared" si="5" ref="C13:N13">C33+C53+C73</f>
        <v>0</v>
      </c>
      <c r="D13" s="10">
        <f t="shared" si="5"/>
        <v>0</v>
      </c>
      <c r="E13" s="138">
        <f t="shared" si="5"/>
        <v>0</v>
      </c>
      <c r="F13" s="10">
        <f t="shared" si="5"/>
        <v>0</v>
      </c>
      <c r="G13" s="10">
        <f t="shared" si="5"/>
        <v>0</v>
      </c>
      <c r="H13" s="10">
        <f t="shared" si="5"/>
        <v>2476.31</v>
      </c>
      <c r="I13" s="10">
        <f t="shared" si="5"/>
        <v>0</v>
      </c>
      <c r="J13" s="10">
        <f t="shared" si="5"/>
        <v>0</v>
      </c>
      <c r="K13" s="10">
        <f t="shared" si="5"/>
        <v>0</v>
      </c>
      <c r="L13" s="10">
        <f t="shared" si="5"/>
        <v>0</v>
      </c>
      <c r="M13" s="10">
        <f t="shared" si="5"/>
        <v>0</v>
      </c>
      <c r="N13" s="45">
        <f t="shared" si="5"/>
        <v>0</v>
      </c>
      <c r="O13" s="7"/>
      <c r="P13" s="45">
        <f t="shared" si="1"/>
        <v>0</v>
      </c>
    </row>
    <row r="14" spans="1:16" ht="16.5" customHeight="1">
      <c r="A14" s="83" t="s">
        <v>13</v>
      </c>
      <c r="B14" s="18" t="s">
        <v>6</v>
      </c>
      <c r="C14" s="10">
        <f aca="true" t="shared" si="6" ref="C14:N14">C34+C54+C74</f>
        <v>0</v>
      </c>
      <c r="D14" s="10">
        <f t="shared" si="6"/>
        <v>0</v>
      </c>
      <c r="E14" s="138">
        <f t="shared" si="6"/>
        <v>0</v>
      </c>
      <c r="F14" s="10">
        <f t="shared" si="6"/>
        <v>0</v>
      </c>
      <c r="G14" s="10">
        <f t="shared" si="6"/>
        <v>0</v>
      </c>
      <c r="H14" s="10">
        <f t="shared" si="6"/>
        <v>0</v>
      </c>
      <c r="I14" s="10">
        <f t="shared" si="6"/>
        <v>0</v>
      </c>
      <c r="J14" s="10">
        <f t="shared" si="6"/>
        <v>0</v>
      </c>
      <c r="K14" s="10">
        <f t="shared" si="6"/>
        <v>0</v>
      </c>
      <c r="L14" s="10">
        <f t="shared" si="6"/>
        <v>0</v>
      </c>
      <c r="M14" s="10">
        <f t="shared" si="6"/>
        <v>0</v>
      </c>
      <c r="N14" s="45">
        <f t="shared" si="6"/>
        <v>0</v>
      </c>
      <c r="O14" s="7"/>
      <c r="P14" s="45">
        <f t="shared" si="1"/>
        <v>0</v>
      </c>
    </row>
    <row r="15" spans="1:18" ht="16.5" customHeight="1">
      <c r="A15" s="83" t="s">
        <v>14</v>
      </c>
      <c r="B15" s="6" t="s">
        <v>7</v>
      </c>
      <c r="C15" s="10">
        <f aca="true" t="shared" si="7" ref="C15:N15">C35+C55+C75</f>
        <v>0</v>
      </c>
      <c r="D15" s="10">
        <f t="shared" si="7"/>
        <v>0</v>
      </c>
      <c r="E15" s="138">
        <f t="shared" si="7"/>
        <v>0</v>
      </c>
      <c r="F15" s="10">
        <f t="shared" si="7"/>
        <v>0</v>
      </c>
      <c r="G15" s="10">
        <f t="shared" si="7"/>
        <v>0</v>
      </c>
      <c r="H15" s="10">
        <f t="shared" si="7"/>
        <v>23500</v>
      </c>
      <c r="I15" s="10">
        <f t="shared" si="7"/>
        <v>0</v>
      </c>
      <c r="J15" s="10">
        <f t="shared" si="7"/>
        <v>0</v>
      </c>
      <c r="K15" s="10">
        <f t="shared" si="7"/>
        <v>0</v>
      </c>
      <c r="L15" s="10">
        <f t="shared" si="7"/>
        <v>0</v>
      </c>
      <c r="M15" s="10">
        <f t="shared" si="7"/>
        <v>0</v>
      </c>
      <c r="N15" s="45">
        <f t="shared" si="7"/>
        <v>0</v>
      </c>
      <c r="O15" s="7"/>
      <c r="P15" s="45">
        <f t="shared" si="1"/>
        <v>0</v>
      </c>
      <c r="Q15" s="7"/>
      <c r="R15" s="7"/>
    </row>
    <row r="16" spans="1:18" ht="16" customHeight="1" thickBot="1">
      <c r="A16" s="83" t="s">
        <v>15</v>
      </c>
      <c r="B16" s="6" t="s">
        <v>56</v>
      </c>
      <c r="C16" s="10">
        <f aca="true" t="shared" si="8" ref="C16:N16">C36+C56+C76</f>
        <v>54</v>
      </c>
      <c r="D16" s="10">
        <f t="shared" si="8"/>
        <v>353</v>
      </c>
      <c r="E16" s="138">
        <f t="shared" si="8"/>
        <v>0</v>
      </c>
      <c r="F16" s="10">
        <f t="shared" si="8"/>
        <v>312.42</v>
      </c>
      <c r="G16" s="10">
        <f t="shared" si="8"/>
        <v>456.39</v>
      </c>
      <c r="H16" s="10">
        <f t="shared" si="8"/>
        <v>0</v>
      </c>
      <c r="I16" s="10">
        <f t="shared" si="8"/>
        <v>0</v>
      </c>
      <c r="J16" s="10">
        <f t="shared" si="8"/>
        <v>0</v>
      </c>
      <c r="K16" s="10">
        <f t="shared" si="8"/>
        <v>0</v>
      </c>
      <c r="L16" s="10">
        <f t="shared" si="8"/>
        <v>0</v>
      </c>
      <c r="M16" s="10">
        <f t="shared" si="8"/>
        <v>0</v>
      </c>
      <c r="N16" s="45">
        <f t="shared" si="8"/>
        <v>0</v>
      </c>
      <c r="O16" s="7"/>
      <c r="P16" s="45">
        <f t="shared" si="1"/>
        <v>312.42</v>
      </c>
      <c r="Q16" s="7"/>
      <c r="R16" s="7"/>
    </row>
    <row r="17" spans="1:18" ht="16" customHeight="1" thickBot="1">
      <c r="A17" s="84" t="s">
        <v>8</v>
      </c>
      <c r="B17" s="39" t="s">
        <v>9</v>
      </c>
      <c r="C17" s="11">
        <f aca="true" t="shared" si="9" ref="C17:N17">C37+C57+C77</f>
        <v>2571.62025</v>
      </c>
      <c r="D17" s="11">
        <f t="shared" si="9"/>
        <v>2693.28675</v>
      </c>
      <c r="E17" s="140">
        <f t="shared" si="9"/>
        <v>1836.40275</v>
      </c>
      <c r="F17" s="11">
        <f t="shared" si="9"/>
        <v>3096.7965</v>
      </c>
      <c r="G17" s="11">
        <f t="shared" si="9"/>
        <v>2282.2875</v>
      </c>
      <c r="H17" s="11">
        <f t="shared" si="9"/>
        <v>3378.9210000000003</v>
      </c>
      <c r="I17" s="11">
        <f t="shared" si="9"/>
        <v>0</v>
      </c>
      <c r="J17" s="11">
        <f t="shared" si="9"/>
        <v>0</v>
      </c>
      <c r="K17" s="11">
        <f t="shared" si="9"/>
        <v>0</v>
      </c>
      <c r="L17" s="11">
        <f t="shared" si="9"/>
        <v>0</v>
      </c>
      <c r="M17" s="11">
        <f t="shared" si="9"/>
        <v>0</v>
      </c>
      <c r="N17" s="48">
        <f t="shared" si="9"/>
        <v>0</v>
      </c>
      <c r="O17" s="7"/>
      <c r="P17" s="48">
        <f t="shared" si="1"/>
        <v>3912.1259999999997</v>
      </c>
      <c r="Q17" s="7"/>
      <c r="R17" s="7"/>
    </row>
    <row r="18" spans="1:18" s="35" customFormat="1" ht="16" customHeight="1" thickBot="1">
      <c r="A18" s="85" t="s">
        <v>53</v>
      </c>
      <c r="B18" s="56" t="s">
        <v>52</v>
      </c>
      <c r="C18" s="51">
        <f aca="true" t="shared" si="10" ref="C18:N18">C38+C58+C78</f>
        <v>2571.62025</v>
      </c>
      <c r="D18" s="51">
        <f t="shared" si="10"/>
        <v>2693.28675</v>
      </c>
      <c r="E18" s="141">
        <f t="shared" si="10"/>
        <v>1836.40275</v>
      </c>
      <c r="F18" s="51">
        <f t="shared" si="10"/>
        <v>3096.7965</v>
      </c>
      <c r="G18" s="51">
        <f t="shared" si="10"/>
        <v>2282.2875</v>
      </c>
      <c r="H18" s="51">
        <f t="shared" si="10"/>
        <v>3378.9210000000003</v>
      </c>
      <c r="I18" s="51">
        <f t="shared" si="10"/>
        <v>0</v>
      </c>
      <c r="J18" s="51">
        <f t="shared" si="10"/>
        <v>0</v>
      </c>
      <c r="K18" s="51">
        <f t="shared" si="10"/>
        <v>0</v>
      </c>
      <c r="L18" s="51">
        <f t="shared" si="10"/>
        <v>0</v>
      </c>
      <c r="M18" s="51">
        <f t="shared" si="10"/>
        <v>0</v>
      </c>
      <c r="N18" s="86">
        <f t="shared" si="10"/>
        <v>0</v>
      </c>
      <c r="O18" s="34"/>
      <c r="P18" s="86">
        <f t="shared" si="1"/>
        <v>3912.1259999999997</v>
      </c>
      <c r="Q18" s="34"/>
      <c r="R18" s="34"/>
    </row>
    <row r="19" spans="1:18" s="35" customFormat="1" ht="15" thickBot="1">
      <c r="A19" s="59"/>
      <c r="B19" s="60" t="s">
        <v>57</v>
      </c>
      <c r="C19" s="52">
        <f aca="true" t="shared" si="11" ref="C19:N19">C39+C59+C79</f>
        <v>19803.98525</v>
      </c>
      <c r="D19" s="52">
        <f t="shared" si="11"/>
        <v>21359.63175</v>
      </c>
      <c r="E19" s="142">
        <f t="shared" si="11"/>
        <v>16397.98775</v>
      </c>
      <c r="F19" s="52">
        <f t="shared" si="11"/>
        <v>24352.1265</v>
      </c>
      <c r="G19" s="52">
        <f t="shared" si="11"/>
        <v>17979.427499999998</v>
      </c>
      <c r="H19" s="52">
        <f t="shared" si="11"/>
        <v>52590.73099999999</v>
      </c>
      <c r="I19" s="52">
        <f t="shared" si="11"/>
        <v>0</v>
      </c>
      <c r="J19" s="52">
        <f t="shared" si="11"/>
        <v>0</v>
      </c>
      <c r="K19" s="52">
        <f t="shared" si="11"/>
        <v>0</v>
      </c>
      <c r="L19" s="52">
        <f t="shared" si="11"/>
        <v>0</v>
      </c>
      <c r="M19" s="52">
        <f t="shared" si="11"/>
        <v>0</v>
      </c>
      <c r="N19" s="53">
        <f t="shared" si="11"/>
        <v>0</v>
      </c>
      <c r="O19" s="34"/>
      <c r="P19" s="53">
        <f t="shared" si="1"/>
        <v>30602.986</v>
      </c>
      <c r="Q19" s="34"/>
      <c r="R19" s="34"/>
    </row>
    <row r="20" spans="1:18" ht="15" thickBot="1">
      <c r="A20" s="87" t="s">
        <v>16</v>
      </c>
      <c r="B20" s="54" t="s">
        <v>17</v>
      </c>
      <c r="C20" s="25">
        <f aca="true" t="shared" si="12" ref="C20:N20">C40+C60+C80</f>
        <v>3960.79705</v>
      </c>
      <c r="D20" s="25">
        <f t="shared" si="12"/>
        <v>4271.926350000001</v>
      </c>
      <c r="E20" s="143">
        <f t="shared" si="12"/>
        <v>3279.5975500000004</v>
      </c>
      <c r="F20" s="25">
        <f t="shared" si="12"/>
        <v>4870.425300000001</v>
      </c>
      <c r="G20" s="25">
        <f t="shared" si="12"/>
        <v>3595.8855</v>
      </c>
      <c r="H20" s="25">
        <f t="shared" si="12"/>
        <v>10518.1462</v>
      </c>
      <c r="I20" s="25">
        <f t="shared" si="12"/>
        <v>0</v>
      </c>
      <c r="J20" s="25">
        <f t="shared" si="12"/>
        <v>0</v>
      </c>
      <c r="K20" s="25">
        <f t="shared" si="12"/>
        <v>0</v>
      </c>
      <c r="L20" s="25">
        <f t="shared" si="12"/>
        <v>0</v>
      </c>
      <c r="M20" s="25">
        <f t="shared" si="12"/>
        <v>0</v>
      </c>
      <c r="N20" s="58">
        <f t="shared" si="12"/>
        <v>0</v>
      </c>
      <c r="O20" s="7"/>
      <c r="P20" s="58">
        <f t="shared" si="1"/>
        <v>6120.5972</v>
      </c>
      <c r="Q20" s="7"/>
      <c r="R20" s="7"/>
    </row>
    <row r="21" spans="1:18" ht="15" thickBot="1">
      <c r="A21" s="88" t="s">
        <v>18</v>
      </c>
      <c r="B21" s="89" t="s">
        <v>19</v>
      </c>
      <c r="C21" s="11">
        <f aca="true" t="shared" si="13" ref="C21:N21">C41+C61+C81</f>
        <v>23764.782300000003</v>
      </c>
      <c r="D21" s="11">
        <f t="shared" si="13"/>
        <v>25631.558100000002</v>
      </c>
      <c r="E21" s="140">
        <f t="shared" si="13"/>
        <v>19677.5853</v>
      </c>
      <c r="F21" s="11">
        <f t="shared" si="13"/>
        <v>29222.5518</v>
      </c>
      <c r="G21" s="11">
        <f t="shared" si="13"/>
        <v>21575.313</v>
      </c>
      <c r="H21" s="11">
        <f t="shared" si="13"/>
        <v>63108.877199999995</v>
      </c>
      <c r="I21" s="11">
        <f t="shared" si="13"/>
        <v>0</v>
      </c>
      <c r="J21" s="11">
        <f t="shared" si="13"/>
        <v>0</v>
      </c>
      <c r="K21" s="11">
        <f t="shared" si="13"/>
        <v>0</v>
      </c>
      <c r="L21" s="11">
        <f t="shared" si="13"/>
        <v>0</v>
      </c>
      <c r="M21" s="11">
        <f t="shared" si="13"/>
        <v>0</v>
      </c>
      <c r="N21" s="48">
        <f t="shared" si="13"/>
        <v>0</v>
      </c>
      <c r="O21" s="7"/>
      <c r="P21" s="48">
        <f t="shared" si="1"/>
        <v>36723.5832</v>
      </c>
      <c r="Q21" s="7"/>
      <c r="R21" s="7"/>
    </row>
    <row r="24" ht="15" thickBot="1">
      <c r="P24" s="7"/>
    </row>
    <row r="25" spans="1:16" ht="21.5" thickBot="1">
      <c r="A25" s="78" t="s">
        <v>59</v>
      </c>
      <c r="B25" s="79"/>
      <c r="C25" s="79"/>
      <c r="D25" s="79"/>
      <c r="E25" s="144"/>
      <c r="F25" s="79"/>
      <c r="G25" s="79"/>
      <c r="H25" s="79"/>
      <c r="I25" s="79"/>
      <c r="J25" s="79"/>
      <c r="K25" s="79"/>
      <c r="L25" s="79"/>
      <c r="M25" s="79"/>
      <c r="N25" s="92"/>
      <c r="P25" s="7"/>
    </row>
    <row r="26" spans="1:16" ht="24" thickBot="1">
      <c r="A26" s="93" t="s">
        <v>74</v>
      </c>
      <c r="B26" s="97"/>
      <c r="C26" s="327" t="s">
        <v>25</v>
      </c>
      <c r="D26" s="328"/>
      <c r="E26" s="328"/>
      <c r="F26" s="329"/>
      <c r="G26" s="327" t="s">
        <v>26</v>
      </c>
      <c r="H26" s="328"/>
      <c r="I26" s="328"/>
      <c r="J26" s="329"/>
      <c r="K26" s="327" t="s">
        <v>27</v>
      </c>
      <c r="L26" s="328"/>
      <c r="M26" s="328"/>
      <c r="N26" s="329"/>
      <c r="P26" s="153" t="s">
        <v>189</v>
      </c>
    </row>
    <row r="27" spans="1:16" ht="15.5">
      <c r="A27" s="80"/>
      <c r="B27" s="7"/>
      <c r="C27" s="95">
        <v>2018</v>
      </c>
      <c r="D27" s="118">
        <v>2018</v>
      </c>
      <c r="E27" s="136">
        <v>2018</v>
      </c>
      <c r="F27" s="27">
        <v>2018</v>
      </c>
      <c r="G27" s="95">
        <v>2019</v>
      </c>
      <c r="H27" s="27">
        <v>2019</v>
      </c>
      <c r="I27" s="27">
        <v>2019</v>
      </c>
      <c r="J27" s="27">
        <v>2019</v>
      </c>
      <c r="K27" s="170">
        <v>2020</v>
      </c>
      <c r="L27" s="27">
        <v>2020</v>
      </c>
      <c r="M27" s="27">
        <v>2020</v>
      </c>
      <c r="N27" s="28">
        <v>2020</v>
      </c>
      <c r="O27" s="77"/>
      <c r="P27" s="153">
        <v>2018</v>
      </c>
    </row>
    <row r="28" spans="1:16" ht="15" thickBot="1">
      <c r="A28" s="80"/>
      <c r="B28" s="7" t="s">
        <v>24</v>
      </c>
      <c r="C28" s="29" t="s">
        <v>20</v>
      </c>
      <c r="D28" s="119" t="s">
        <v>21</v>
      </c>
      <c r="E28" s="137" t="s">
        <v>22</v>
      </c>
      <c r="F28" s="30" t="s">
        <v>23</v>
      </c>
      <c r="G28" s="29" t="s">
        <v>20</v>
      </c>
      <c r="H28" s="30" t="s">
        <v>21</v>
      </c>
      <c r="I28" s="30" t="s">
        <v>22</v>
      </c>
      <c r="J28" s="30" t="s">
        <v>23</v>
      </c>
      <c r="K28" s="29" t="s">
        <v>20</v>
      </c>
      <c r="L28" s="30" t="s">
        <v>21</v>
      </c>
      <c r="M28" s="30" t="s">
        <v>22</v>
      </c>
      <c r="N28" s="31" t="s">
        <v>23</v>
      </c>
      <c r="O28" s="77"/>
      <c r="P28" s="156" t="s">
        <v>23</v>
      </c>
    </row>
    <row r="29" spans="1:16" ht="15" thickBot="1">
      <c r="A29" s="81" t="s">
        <v>2</v>
      </c>
      <c r="B29" s="173" t="s">
        <v>1</v>
      </c>
      <c r="C29" s="9">
        <f>C30</f>
        <v>7282.72</v>
      </c>
      <c r="D29" s="9">
        <f aca="true" t="shared" si="14" ref="D29:P29">D30</f>
        <v>7523.285</v>
      </c>
      <c r="E29" s="9">
        <f t="shared" si="14"/>
        <v>4380.03</v>
      </c>
      <c r="F29" s="9">
        <f t="shared" si="14"/>
        <v>12059.4</v>
      </c>
      <c r="G29" s="9">
        <f t="shared" si="14"/>
        <v>10468.55</v>
      </c>
      <c r="H29" s="9">
        <f t="shared" si="14"/>
        <v>12430.84</v>
      </c>
      <c r="I29" s="9">
        <f t="shared" si="14"/>
        <v>0</v>
      </c>
      <c r="J29" s="9">
        <f t="shared" si="14"/>
        <v>0</v>
      </c>
      <c r="K29" s="9">
        <f t="shared" si="14"/>
        <v>0</v>
      </c>
      <c r="L29" s="9">
        <f t="shared" si="14"/>
        <v>0</v>
      </c>
      <c r="M29" s="9">
        <f t="shared" si="14"/>
        <v>0</v>
      </c>
      <c r="N29" s="44">
        <f t="shared" si="14"/>
        <v>0</v>
      </c>
      <c r="O29" s="192"/>
      <c r="P29" s="44">
        <f t="shared" si="14"/>
        <v>17400.84</v>
      </c>
    </row>
    <row r="30" spans="1:16" ht="44" thickBot="1">
      <c r="A30" s="82" t="s">
        <v>10</v>
      </c>
      <c r="B30" s="6" t="s">
        <v>209</v>
      </c>
      <c r="C30" s="197">
        <v>7282.72</v>
      </c>
      <c r="D30" s="197">
        <v>7523.285</v>
      </c>
      <c r="E30" s="196">
        <v>4380.03</v>
      </c>
      <c r="F30" s="197">
        <v>12059.4</v>
      </c>
      <c r="G30" s="197">
        <v>10468.55</v>
      </c>
      <c r="H30" s="197">
        <v>12430.84</v>
      </c>
      <c r="I30" s="197">
        <v>0</v>
      </c>
      <c r="J30" s="197">
        <v>0</v>
      </c>
      <c r="K30" s="197">
        <v>0</v>
      </c>
      <c r="L30" s="197">
        <v>0</v>
      </c>
      <c r="M30" s="197">
        <v>0</v>
      </c>
      <c r="N30" s="197">
        <v>0</v>
      </c>
      <c r="O30" s="77"/>
      <c r="P30" s="154">
        <v>17400.84</v>
      </c>
    </row>
    <row r="31" spans="1:16" ht="15" thickBot="1">
      <c r="A31" s="84" t="s">
        <v>3</v>
      </c>
      <c r="B31" s="174" t="s">
        <v>4</v>
      </c>
      <c r="C31" s="175">
        <f>C32+C33+C34+C35+C36</f>
        <v>0</v>
      </c>
      <c r="D31" s="175">
        <f>D32+D33+D34+D35+D36</f>
        <v>677.1</v>
      </c>
      <c r="E31" s="176">
        <f aca="true" t="shared" si="15" ref="E31:N31">E32+E33+E34+E35+E36</f>
        <v>405.3</v>
      </c>
      <c r="F31" s="175">
        <f t="shared" si="15"/>
        <v>610.02</v>
      </c>
      <c r="G31" s="175">
        <f t="shared" si="15"/>
        <v>481.89</v>
      </c>
      <c r="H31" s="175">
        <f t="shared" si="15"/>
        <v>26665.67</v>
      </c>
      <c r="I31" s="175">
        <f t="shared" si="15"/>
        <v>0</v>
      </c>
      <c r="J31" s="175">
        <f t="shared" si="15"/>
        <v>0</v>
      </c>
      <c r="K31" s="175">
        <f t="shared" si="15"/>
        <v>0</v>
      </c>
      <c r="L31" s="175">
        <f t="shared" si="15"/>
        <v>0</v>
      </c>
      <c r="M31" s="175">
        <f t="shared" si="15"/>
        <v>0</v>
      </c>
      <c r="N31" s="177">
        <f t="shared" si="15"/>
        <v>0</v>
      </c>
      <c r="P31" s="46">
        <f aca="true" t="shared" si="16" ref="P31">P32+P33+P34+P35+P36</f>
        <v>610.02</v>
      </c>
    </row>
    <row r="32" spans="1:16" ht="29">
      <c r="A32" s="83" t="s">
        <v>11</v>
      </c>
      <c r="B32" s="18" t="s">
        <v>5</v>
      </c>
      <c r="C32" s="37">
        <v>0</v>
      </c>
      <c r="D32" s="121">
        <v>324.1</v>
      </c>
      <c r="E32" s="139">
        <v>405.3</v>
      </c>
      <c r="F32" s="37">
        <v>297.6</v>
      </c>
      <c r="G32" s="37">
        <v>25.5</v>
      </c>
      <c r="H32" s="37">
        <v>689.36</v>
      </c>
      <c r="I32" s="37">
        <v>0</v>
      </c>
      <c r="J32" s="37">
        <v>0</v>
      </c>
      <c r="K32" s="37">
        <v>0</v>
      </c>
      <c r="L32" s="37">
        <v>0</v>
      </c>
      <c r="M32" s="37">
        <v>0</v>
      </c>
      <c r="N32" s="47">
        <v>0</v>
      </c>
      <c r="P32" s="47">
        <v>297.6</v>
      </c>
    </row>
    <row r="33" spans="1:16" ht="15">
      <c r="A33" s="83" t="s">
        <v>12</v>
      </c>
      <c r="B33" s="18" t="s">
        <v>28</v>
      </c>
      <c r="C33" s="10">
        <v>0</v>
      </c>
      <c r="D33" s="120">
        <v>0</v>
      </c>
      <c r="E33" s="138">
        <v>0</v>
      </c>
      <c r="F33" s="10">
        <v>0</v>
      </c>
      <c r="G33" s="10">
        <v>0</v>
      </c>
      <c r="H33" s="10">
        <v>2476.31</v>
      </c>
      <c r="I33" s="10">
        <v>0</v>
      </c>
      <c r="J33" s="10">
        <v>0</v>
      </c>
      <c r="K33" s="10">
        <v>0</v>
      </c>
      <c r="L33" s="10">
        <v>0</v>
      </c>
      <c r="M33" s="10">
        <v>0</v>
      </c>
      <c r="N33" s="45">
        <v>0</v>
      </c>
      <c r="P33" s="45">
        <v>0</v>
      </c>
    </row>
    <row r="34" spans="1:16" ht="15">
      <c r="A34" s="83" t="s">
        <v>13</v>
      </c>
      <c r="B34" s="18" t="s">
        <v>6</v>
      </c>
      <c r="C34" s="10">
        <v>0</v>
      </c>
      <c r="D34" s="120">
        <v>0</v>
      </c>
      <c r="E34" s="138">
        <v>0</v>
      </c>
      <c r="F34" s="10">
        <v>0</v>
      </c>
      <c r="G34" s="10">
        <v>0</v>
      </c>
      <c r="H34" s="10">
        <v>0</v>
      </c>
      <c r="I34" s="10">
        <v>0</v>
      </c>
      <c r="J34" s="10">
        <v>0</v>
      </c>
      <c r="K34" s="10">
        <v>0</v>
      </c>
      <c r="L34" s="10">
        <v>0</v>
      </c>
      <c r="M34" s="10">
        <v>0</v>
      </c>
      <c r="N34" s="45">
        <v>0</v>
      </c>
      <c r="P34" s="45">
        <v>0</v>
      </c>
    </row>
    <row r="35" spans="1:16" ht="15">
      <c r="A35" s="83" t="s">
        <v>14</v>
      </c>
      <c r="B35" s="6" t="s">
        <v>7</v>
      </c>
      <c r="C35" s="10">
        <v>0</v>
      </c>
      <c r="D35" s="120">
        <v>0</v>
      </c>
      <c r="E35" s="138">
        <v>0</v>
      </c>
      <c r="F35" s="10">
        <v>0</v>
      </c>
      <c r="G35" s="10">
        <v>0</v>
      </c>
      <c r="H35" s="10">
        <v>23500</v>
      </c>
      <c r="I35" s="10">
        <v>0</v>
      </c>
      <c r="J35" s="10">
        <v>0</v>
      </c>
      <c r="K35" s="10">
        <v>0</v>
      </c>
      <c r="L35" s="10">
        <v>0</v>
      </c>
      <c r="M35" s="10">
        <v>0</v>
      </c>
      <c r="N35" s="45">
        <v>0</v>
      </c>
      <c r="P35" s="45">
        <v>0</v>
      </c>
    </row>
    <row r="36" spans="1:16" ht="15" thickBot="1">
      <c r="A36" s="83" t="s">
        <v>15</v>
      </c>
      <c r="B36" s="6" t="s">
        <v>56</v>
      </c>
      <c r="C36" s="10">
        <v>0</v>
      </c>
      <c r="D36" s="120">
        <v>353</v>
      </c>
      <c r="E36" s="138">
        <v>0</v>
      </c>
      <c r="F36" s="10">
        <v>312.42</v>
      </c>
      <c r="G36" s="10">
        <v>456.39</v>
      </c>
      <c r="H36" s="10">
        <v>0</v>
      </c>
      <c r="I36" s="10">
        <v>0</v>
      </c>
      <c r="J36" s="10">
        <v>0</v>
      </c>
      <c r="K36" s="10">
        <v>0</v>
      </c>
      <c r="L36" s="10">
        <v>0</v>
      </c>
      <c r="M36" s="10">
        <v>0</v>
      </c>
      <c r="N36" s="45">
        <v>0</v>
      </c>
      <c r="P36" s="45">
        <v>312.42</v>
      </c>
    </row>
    <row r="37" spans="1:16" ht="15" thickBot="1">
      <c r="A37" s="84" t="s">
        <v>8</v>
      </c>
      <c r="B37" s="39" t="s">
        <v>9</v>
      </c>
      <c r="C37" s="11">
        <f>C38</f>
        <v>1092.408</v>
      </c>
      <c r="D37" s="11">
        <f aca="true" t="shared" si="17" ref="D37:P37">D38</f>
        <v>1128.49275</v>
      </c>
      <c r="E37" s="140">
        <f t="shared" si="17"/>
        <v>657.0044999999999</v>
      </c>
      <c r="F37" s="11">
        <f t="shared" si="17"/>
        <v>1808.9099999999999</v>
      </c>
      <c r="G37" s="11">
        <f t="shared" si="17"/>
        <v>1570.2824999999998</v>
      </c>
      <c r="H37" s="11">
        <f t="shared" si="17"/>
        <v>1864.626</v>
      </c>
      <c r="I37" s="11">
        <f t="shared" si="17"/>
        <v>0</v>
      </c>
      <c r="J37" s="11">
        <f t="shared" si="17"/>
        <v>0</v>
      </c>
      <c r="K37" s="11">
        <f t="shared" si="17"/>
        <v>0</v>
      </c>
      <c r="L37" s="11">
        <f t="shared" si="17"/>
        <v>0</v>
      </c>
      <c r="M37" s="11">
        <f t="shared" si="17"/>
        <v>0</v>
      </c>
      <c r="N37" s="48">
        <f t="shared" si="17"/>
        <v>0</v>
      </c>
      <c r="P37" s="48">
        <f t="shared" si="17"/>
        <v>2610.1259999999997</v>
      </c>
    </row>
    <row r="38" spans="1:16" ht="15" thickBot="1">
      <c r="A38" s="85" t="s">
        <v>53</v>
      </c>
      <c r="B38" s="56" t="s">
        <v>52</v>
      </c>
      <c r="C38" s="51">
        <f aca="true" t="shared" si="18" ref="C38:N38">C29*0.15</f>
        <v>1092.408</v>
      </c>
      <c r="D38" s="51">
        <f t="shared" si="18"/>
        <v>1128.49275</v>
      </c>
      <c r="E38" s="141">
        <f t="shared" si="18"/>
        <v>657.0044999999999</v>
      </c>
      <c r="F38" s="51">
        <f t="shared" si="18"/>
        <v>1808.9099999999999</v>
      </c>
      <c r="G38" s="51">
        <f t="shared" si="18"/>
        <v>1570.2824999999998</v>
      </c>
      <c r="H38" s="51">
        <f t="shared" si="18"/>
        <v>1864.626</v>
      </c>
      <c r="I38" s="51">
        <f t="shared" si="18"/>
        <v>0</v>
      </c>
      <c r="J38" s="51">
        <f t="shared" si="18"/>
        <v>0</v>
      </c>
      <c r="K38" s="51">
        <f t="shared" si="18"/>
        <v>0</v>
      </c>
      <c r="L38" s="51">
        <f t="shared" si="18"/>
        <v>0</v>
      </c>
      <c r="M38" s="51">
        <f t="shared" si="18"/>
        <v>0</v>
      </c>
      <c r="N38" s="86">
        <f t="shared" si="18"/>
        <v>0</v>
      </c>
      <c r="P38" s="86">
        <f>P29*0.15</f>
        <v>2610.1259999999997</v>
      </c>
    </row>
    <row r="39" spans="1:16" ht="15" thickBot="1">
      <c r="A39" s="59"/>
      <c r="B39" s="60" t="s">
        <v>57</v>
      </c>
      <c r="C39" s="52">
        <f aca="true" t="shared" si="19" ref="C39:N39">C29+C31+C37</f>
        <v>8375.128</v>
      </c>
      <c r="D39" s="52">
        <f t="shared" si="19"/>
        <v>9328.87775</v>
      </c>
      <c r="E39" s="142">
        <f t="shared" si="19"/>
        <v>5442.3345</v>
      </c>
      <c r="F39" s="52">
        <f t="shared" si="19"/>
        <v>14478.33</v>
      </c>
      <c r="G39" s="52">
        <f t="shared" si="19"/>
        <v>12520.722499999998</v>
      </c>
      <c r="H39" s="52">
        <f t="shared" si="19"/>
        <v>40961.13599999999</v>
      </c>
      <c r="I39" s="52">
        <f t="shared" si="19"/>
        <v>0</v>
      </c>
      <c r="J39" s="52">
        <f t="shared" si="19"/>
        <v>0</v>
      </c>
      <c r="K39" s="52">
        <f t="shared" si="19"/>
        <v>0</v>
      </c>
      <c r="L39" s="52">
        <f t="shared" si="19"/>
        <v>0</v>
      </c>
      <c r="M39" s="52">
        <f t="shared" si="19"/>
        <v>0</v>
      </c>
      <c r="N39" s="53">
        <f t="shared" si="19"/>
        <v>0</v>
      </c>
      <c r="P39" s="53">
        <f>P29+P31+P37</f>
        <v>20620.986</v>
      </c>
    </row>
    <row r="40" spans="1:16" ht="15" thickBot="1">
      <c r="A40" s="87" t="s">
        <v>16</v>
      </c>
      <c r="B40" s="54" t="s">
        <v>17</v>
      </c>
      <c r="C40" s="25">
        <f>C39*0.2</f>
        <v>1675.0256000000002</v>
      </c>
      <c r="D40" s="25">
        <f aca="true" t="shared" si="20" ref="D40:N40">D39*0.2</f>
        <v>1865.77555</v>
      </c>
      <c r="E40" s="143">
        <f t="shared" si="20"/>
        <v>1088.4669000000001</v>
      </c>
      <c r="F40" s="25">
        <f t="shared" si="20"/>
        <v>2895.666</v>
      </c>
      <c r="G40" s="25">
        <f t="shared" si="20"/>
        <v>2504.1445</v>
      </c>
      <c r="H40" s="25">
        <f t="shared" si="20"/>
        <v>8192.2272</v>
      </c>
      <c r="I40" s="25">
        <f t="shared" si="20"/>
        <v>0</v>
      </c>
      <c r="J40" s="25">
        <f t="shared" si="20"/>
        <v>0</v>
      </c>
      <c r="K40" s="25">
        <f t="shared" si="20"/>
        <v>0</v>
      </c>
      <c r="L40" s="25">
        <f t="shared" si="20"/>
        <v>0</v>
      </c>
      <c r="M40" s="25">
        <f t="shared" si="20"/>
        <v>0</v>
      </c>
      <c r="N40" s="58">
        <f t="shared" si="20"/>
        <v>0</v>
      </c>
      <c r="P40" s="58">
        <f aca="true" t="shared" si="21" ref="P40">P39*0.2</f>
        <v>4124.1972000000005</v>
      </c>
    </row>
    <row r="41" spans="1:16" ht="15" thickBot="1">
      <c r="A41" s="88" t="s">
        <v>18</v>
      </c>
      <c r="B41" s="89" t="s">
        <v>19</v>
      </c>
      <c r="C41" s="11">
        <f>C39+C40</f>
        <v>10050.153600000001</v>
      </c>
      <c r="D41" s="11">
        <f aca="true" t="shared" si="22" ref="D41:N41">D39+D40</f>
        <v>11194.6533</v>
      </c>
      <c r="E41" s="140">
        <f t="shared" si="22"/>
        <v>6530.8014</v>
      </c>
      <c r="F41" s="11">
        <f t="shared" si="22"/>
        <v>17373.996</v>
      </c>
      <c r="G41" s="11">
        <f t="shared" si="22"/>
        <v>15024.866999999998</v>
      </c>
      <c r="H41" s="11">
        <f t="shared" si="22"/>
        <v>49153.36319999999</v>
      </c>
      <c r="I41" s="11">
        <f t="shared" si="22"/>
        <v>0</v>
      </c>
      <c r="J41" s="11">
        <f t="shared" si="22"/>
        <v>0</v>
      </c>
      <c r="K41" s="11">
        <f t="shared" si="22"/>
        <v>0</v>
      </c>
      <c r="L41" s="11">
        <f t="shared" si="22"/>
        <v>0</v>
      </c>
      <c r="M41" s="11">
        <f t="shared" si="22"/>
        <v>0</v>
      </c>
      <c r="N41" s="48">
        <f t="shared" si="22"/>
        <v>0</v>
      </c>
      <c r="P41" s="48">
        <f aca="true" t="shared" si="23" ref="P41">P39+P40</f>
        <v>24745.1832</v>
      </c>
    </row>
    <row r="45" ht="15" thickBot="1"/>
    <row r="46" spans="1:16" ht="24" thickBot="1">
      <c r="A46" s="78" t="s">
        <v>84</v>
      </c>
      <c r="B46" s="180"/>
      <c r="C46" s="327" t="s">
        <v>25</v>
      </c>
      <c r="D46" s="328"/>
      <c r="E46" s="328"/>
      <c r="F46" s="329"/>
      <c r="G46" s="330" t="s">
        <v>26</v>
      </c>
      <c r="H46" s="328"/>
      <c r="I46" s="328"/>
      <c r="J46" s="329"/>
      <c r="K46" s="327" t="s">
        <v>27</v>
      </c>
      <c r="L46" s="328"/>
      <c r="M46" s="328"/>
      <c r="N46" s="329"/>
      <c r="P46" s="153" t="s">
        <v>189</v>
      </c>
    </row>
    <row r="47" spans="1:16" ht="15.5">
      <c r="A47" s="80"/>
      <c r="B47" s="7"/>
      <c r="C47" s="170">
        <v>2018</v>
      </c>
      <c r="D47" s="27">
        <v>2018</v>
      </c>
      <c r="E47" s="136">
        <v>2018</v>
      </c>
      <c r="F47" s="28">
        <v>2018</v>
      </c>
      <c r="G47" s="27">
        <v>2019</v>
      </c>
      <c r="H47" s="27">
        <v>2019</v>
      </c>
      <c r="I47" s="27">
        <v>2019</v>
      </c>
      <c r="J47" s="27">
        <v>2019</v>
      </c>
      <c r="K47" s="170">
        <v>2020</v>
      </c>
      <c r="L47" s="27">
        <v>2020</v>
      </c>
      <c r="M47" s="27">
        <v>2020</v>
      </c>
      <c r="N47" s="28">
        <v>2020</v>
      </c>
      <c r="P47" s="153">
        <v>2018</v>
      </c>
    </row>
    <row r="48" spans="1:16" ht="15" thickBot="1">
      <c r="A48" s="80"/>
      <c r="B48" s="7" t="s">
        <v>24</v>
      </c>
      <c r="C48" s="29" t="s">
        <v>20</v>
      </c>
      <c r="D48" s="30" t="s">
        <v>21</v>
      </c>
      <c r="E48" s="137" t="s">
        <v>22</v>
      </c>
      <c r="F48" s="31" t="s">
        <v>23</v>
      </c>
      <c r="G48" s="30" t="s">
        <v>20</v>
      </c>
      <c r="H48" s="30" t="s">
        <v>21</v>
      </c>
      <c r="I48" s="30" t="s">
        <v>22</v>
      </c>
      <c r="J48" s="30" t="s">
        <v>23</v>
      </c>
      <c r="K48" s="29" t="s">
        <v>20</v>
      </c>
      <c r="L48" s="30" t="s">
        <v>21</v>
      </c>
      <c r="M48" s="30" t="s">
        <v>22</v>
      </c>
      <c r="N48" s="31" t="s">
        <v>23</v>
      </c>
      <c r="O48" s="7"/>
      <c r="P48" s="156" t="s">
        <v>23</v>
      </c>
    </row>
    <row r="49" spans="1:16" ht="15">
      <c r="A49" s="81" t="s">
        <v>2</v>
      </c>
      <c r="B49" s="173" t="s">
        <v>1</v>
      </c>
      <c r="C49" s="107">
        <f>C50</f>
        <v>0</v>
      </c>
      <c r="D49" s="107">
        <f aca="true" t="shared" si="24" ref="D49:P49">D50</f>
        <v>2007</v>
      </c>
      <c r="E49" s="107">
        <f t="shared" si="24"/>
        <v>4417.75</v>
      </c>
      <c r="F49" s="46">
        <f t="shared" si="24"/>
        <v>5513.9</v>
      </c>
      <c r="G49" s="181">
        <f t="shared" si="24"/>
        <v>1970.5</v>
      </c>
      <c r="H49" s="107">
        <f t="shared" si="24"/>
        <v>2160.87</v>
      </c>
      <c r="I49" s="107">
        <f t="shared" si="24"/>
        <v>0</v>
      </c>
      <c r="J49" s="36">
        <f t="shared" si="24"/>
        <v>0</v>
      </c>
      <c r="K49" s="107">
        <f t="shared" si="24"/>
        <v>0</v>
      </c>
      <c r="L49" s="107">
        <f t="shared" si="24"/>
        <v>0</v>
      </c>
      <c r="M49" s="107">
        <f t="shared" si="24"/>
        <v>0</v>
      </c>
      <c r="N49" s="46">
        <f t="shared" si="24"/>
        <v>0</v>
      </c>
      <c r="O49" s="192"/>
      <c r="P49" s="46">
        <f t="shared" si="24"/>
        <v>5607.990000000001</v>
      </c>
    </row>
    <row r="50" spans="1:16" ht="43.5">
      <c r="A50" s="82" t="s">
        <v>10</v>
      </c>
      <c r="B50" s="6" t="s">
        <v>209</v>
      </c>
      <c r="C50" s="187">
        <v>0</v>
      </c>
      <c r="D50" s="178">
        <v>2007</v>
      </c>
      <c r="E50" s="179">
        <v>4417.75</v>
      </c>
      <c r="F50" s="188">
        <v>5513.9</v>
      </c>
      <c r="G50" s="182">
        <v>1970.5</v>
      </c>
      <c r="H50" s="178">
        <v>2160.87</v>
      </c>
      <c r="I50" s="178">
        <v>0</v>
      </c>
      <c r="J50" s="199">
        <v>0</v>
      </c>
      <c r="K50" s="187">
        <v>0</v>
      </c>
      <c r="L50" s="178">
        <v>0</v>
      </c>
      <c r="M50" s="178">
        <v>0</v>
      </c>
      <c r="N50" s="188">
        <v>0</v>
      </c>
      <c r="O50" s="7"/>
      <c r="P50" s="203">
        <v>5607.990000000001</v>
      </c>
    </row>
    <row r="51" spans="1:16" ht="15" thickBot="1">
      <c r="A51" s="84" t="s">
        <v>3</v>
      </c>
      <c r="B51" s="174" t="s">
        <v>4</v>
      </c>
      <c r="C51" s="175">
        <f>C52+C53+C54+C55+C56</f>
        <v>0</v>
      </c>
      <c r="D51" s="175">
        <f>D52+D53+D54+D55+D56</f>
        <v>0</v>
      </c>
      <c r="E51" s="176">
        <f aca="true" t="shared" si="25" ref="E51:N51">E52+E53+E54+E55+E56</f>
        <v>1870</v>
      </c>
      <c r="F51" s="177">
        <f t="shared" si="25"/>
        <v>0</v>
      </c>
      <c r="G51" s="183">
        <f t="shared" si="25"/>
        <v>0</v>
      </c>
      <c r="H51" s="175">
        <f t="shared" si="25"/>
        <v>0</v>
      </c>
      <c r="I51" s="175">
        <f t="shared" si="25"/>
        <v>0</v>
      </c>
      <c r="J51" s="175">
        <f t="shared" si="25"/>
        <v>0</v>
      </c>
      <c r="K51" s="175">
        <f t="shared" si="25"/>
        <v>0</v>
      </c>
      <c r="L51" s="175">
        <f t="shared" si="25"/>
        <v>0</v>
      </c>
      <c r="M51" s="175">
        <f t="shared" si="25"/>
        <v>0</v>
      </c>
      <c r="N51" s="177">
        <f t="shared" si="25"/>
        <v>0</v>
      </c>
      <c r="O51" s="7"/>
      <c r="P51" s="177">
        <f aca="true" t="shared" si="26" ref="P51">P52+P53+P54+P55+P56</f>
        <v>0</v>
      </c>
    </row>
    <row r="52" spans="1:16" ht="29">
      <c r="A52" s="83" t="s">
        <v>11</v>
      </c>
      <c r="B52" s="18" t="s">
        <v>5</v>
      </c>
      <c r="C52" s="37">
        <v>0</v>
      </c>
      <c r="D52" s="37">
        <v>0</v>
      </c>
      <c r="E52" s="139">
        <v>1870</v>
      </c>
      <c r="F52" s="47">
        <v>0</v>
      </c>
      <c r="G52" s="184">
        <v>0</v>
      </c>
      <c r="H52" s="37">
        <v>0</v>
      </c>
      <c r="I52" s="37">
        <v>0</v>
      </c>
      <c r="J52" s="37">
        <v>0</v>
      </c>
      <c r="K52" s="37">
        <v>0</v>
      </c>
      <c r="L52" s="37">
        <v>0</v>
      </c>
      <c r="M52" s="37">
        <v>0</v>
      </c>
      <c r="N52" s="47">
        <v>0</v>
      </c>
      <c r="P52" s="47">
        <v>0</v>
      </c>
    </row>
    <row r="53" spans="1:16" ht="15">
      <c r="A53" s="83" t="s">
        <v>12</v>
      </c>
      <c r="B53" s="18" t="s">
        <v>28</v>
      </c>
      <c r="C53" s="10">
        <v>0</v>
      </c>
      <c r="D53" s="10">
        <v>0</v>
      </c>
      <c r="E53" s="138">
        <v>0</v>
      </c>
      <c r="F53" s="45">
        <v>0</v>
      </c>
      <c r="G53" s="185">
        <v>0</v>
      </c>
      <c r="H53" s="10">
        <v>0</v>
      </c>
      <c r="I53" s="10">
        <v>0</v>
      </c>
      <c r="J53" s="10">
        <v>0</v>
      </c>
      <c r="K53" s="10">
        <v>0</v>
      </c>
      <c r="L53" s="10">
        <v>0</v>
      </c>
      <c r="M53" s="10">
        <v>0</v>
      </c>
      <c r="N53" s="45">
        <v>0</v>
      </c>
      <c r="P53" s="45">
        <v>0</v>
      </c>
    </row>
    <row r="54" spans="1:16" ht="15">
      <c r="A54" s="83" t="s">
        <v>13</v>
      </c>
      <c r="B54" s="18" t="s">
        <v>6</v>
      </c>
      <c r="C54" s="10">
        <v>0</v>
      </c>
      <c r="D54" s="10">
        <v>0</v>
      </c>
      <c r="E54" s="138">
        <v>0</v>
      </c>
      <c r="F54" s="45">
        <v>0</v>
      </c>
      <c r="G54" s="185">
        <v>0</v>
      </c>
      <c r="H54" s="10">
        <v>0</v>
      </c>
      <c r="I54" s="10">
        <v>0</v>
      </c>
      <c r="J54" s="10">
        <v>0</v>
      </c>
      <c r="K54" s="10">
        <v>0</v>
      </c>
      <c r="L54" s="10">
        <v>0</v>
      </c>
      <c r="M54" s="10">
        <v>0</v>
      </c>
      <c r="N54" s="45">
        <v>0</v>
      </c>
      <c r="P54" s="45">
        <v>0</v>
      </c>
    </row>
    <row r="55" spans="1:16" ht="15">
      <c r="A55" s="83" t="s">
        <v>14</v>
      </c>
      <c r="B55" s="6" t="s">
        <v>7</v>
      </c>
      <c r="C55" s="10">
        <v>0</v>
      </c>
      <c r="D55" s="10">
        <v>0</v>
      </c>
      <c r="E55" s="138">
        <v>0</v>
      </c>
      <c r="F55" s="45">
        <v>0</v>
      </c>
      <c r="G55" s="185">
        <v>0</v>
      </c>
      <c r="H55" s="10">
        <v>0</v>
      </c>
      <c r="I55" s="10">
        <v>0</v>
      </c>
      <c r="J55" s="10">
        <v>0</v>
      </c>
      <c r="K55" s="10">
        <v>0</v>
      </c>
      <c r="L55" s="10">
        <v>0</v>
      </c>
      <c r="M55" s="10">
        <v>0</v>
      </c>
      <c r="N55" s="45">
        <v>0</v>
      </c>
      <c r="P55" s="45">
        <v>0</v>
      </c>
    </row>
    <row r="56" spans="1:16" ht="15" thickBot="1">
      <c r="A56" s="83" t="s">
        <v>15</v>
      </c>
      <c r="B56" s="6" t="s">
        <v>56</v>
      </c>
      <c r="C56" s="10">
        <v>0</v>
      </c>
      <c r="D56" s="10">
        <v>0</v>
      </c>
      <c r="E56" s="138">
        <v>0</v>
      </c>
      <c r="F56" s="45">
        <v>0</v>
      </c>
      <c r="G56" s="185">
        <v>0</v>
      </c>
      <c r="H56" s="10">
        <v>0</v>
      </c>
      <c r="I56" s="10">
        <v>0</v>
      </c>
      <c r="J56" s="10">
        <v>0</v>
      </c>
      <c r="K56" s="10">
        <v>0</v>
      </c>
      <c r="L56" s="10">
        <v>0</v>
      </c>
      <c r="M56" s="10">
        <v>0</v>
      </c>
      <c r="N56" s="45">
        <v>0</v>
      </c>
      <c r="P56" s="45">
        <v>0</v>
      </c>
    </row>
    <row r="57" spans="1:16" ht="15" thickBot="1">
      <c r="A57" s="84" t="s">
        <v>8</v>
      </c>
      <c r="B57" s="39" t="s">
        <v>9</v>
      </c>
      <c r="C57" s="11">
        <f>C58</f>
        <v>0</v>
      </c>
      <c r="D57" s="11">
        <f aca="true" t="shared" si="27" ref="D57:P57">D58</f>
        <v>301.05</v>
      </c>
      <c r="E57" s="140">
        <f t="shared" si="27"/>
        <v>662.6625</v>
      </c>
      <c r="F57" s="48">
        <f t="shared" si="27"/>
        <v>827.0849999999999</v>
      </c>
      <c r="G57" s="12">
        <f t="shared" si="27"/>
        <v>295.575</v>
      </c>
      <c r="H57" s="11">
        <f t="shared" si="27"/>
        <v>324.1305</v>
      </c>
      <c r="I57" s="11">
        <f t="shared" si="27"/>
        <v>0</v>
      </c>
      <c r="J57" s="11">
        <f t="shared" si="27"/>
        <v>0</v>
      </c>
      <c r="K57" s="11">
        <f t="shared" si="27"/>
        <v>0</v>
      </c>
      <c r="L57" s="11">
        <f t="shared" si="27"/>
        <v>0</v>
      </c>
      <c r="M57" s="11">
        <f t="shared" si="27"/>
        <v>0</v>
      </c>
      <c r="N57" s="48">
        <f t="shared" si="27"/>
        <v>0</v>
      </c>
      <c r="P57" s="48">
        <f t="shared" si="27"/>
        <v>841.1985000000001</v>
      </c>
    </row>
    <row r="58" spans="1:16" ht="15" thickBot="1">
      <c r="A58" s="85" t="s">
        <v>53</v>
      </c>
      <c r="B58" s="56" t="s">
        <v>52</v>
      </c>
      <c r="C58" s="51">
        <f aca="true" t="shared" si="28" ref="C58:N58">C49*0.15</f>
        <v>0</v>
      </c>
      <c r="D58" s="51">
        <f t="shared" si="28"/>
        <v>301.05</v>
      </c>
      <c r="E58" s="141">
        <f t="shared" si="28"/>
        <v>662.6625</v>
      </c>
      <c r="F58" s="86">
        <f t="shared" si="28"/>
        <v>827.0849999999999</v>
      </c>
      <c r="G58" s="160">
        <f t="shared" si="28"/>
        <v>295.575</v>
      </c>
      <c r="H58" s="51">
        <f t="shared" si="28"/>
        <v>324.1305</v>
      </c>
      <c r="I58" s="51">
        <f t="shared" si="28"/>
        <v>0</v>
      </c>
      <c r="J58" s="51">
        <f t="shared" si="28"/>
        <v>0</v>
      </c>
      <c r="K58" s="51">
        <f t="shared" si="28"/>
        <v>0</v>
      </c>
      <c r="L58" s="51">
        <f t="shared" si="28"/>
        <v>0</v>
      </c>
      <c r="M58" s="51">
        <f t="shared" si="28"/>
        <v>0</v>
      </c>
      <c r="N58" s="86">
        <f t="shared" si="28"/>
        <v>0</v>
      </c>
      <c r="P58" s="86">
        <f>P49*0.15</f>
        <v>841.1985000000001</v>
      </c>
    </row>
    <row r="59" spans="1:16" ht="15" thickBot="1">
      <c r="A59" s="59"/>
      <c r="B59" s="60" t="s">
        <v>57</v>
      </c>
      <c r="C59" s="52">
        <f aca="true" t="shared" si="29" ref="C59:N59">C49+C51+C57</f>
        <v>0</v>
      </c>
      <c r="D59" s="52">
        <f t="shared" si="29"/>
        <v>2308.05</v>
      </c>
      <c r="E59" s="142">
        <f t="shared" si="29"/>
        <v>6950.4125</v>
      </c>
      <c r="F59" s="53">
        <f t="shared" si="29"/>
        <v>6340.985</v>
      </c>
      <c r="G59" s="186">
        <f t="shared" si="29"/>
        <v>2266.075</v>
      </c>
      <c r="H59" s="52">
        <f t="shared" si="29"/>
        <v>2485.0005</v>
      </c>
      <c r="I59" s="52">
        <f t="shared" si="29"/>
        <v>0</v>
      </c>
      <c r="J59" s="52">
        <f t="shared" si="29"/>
        <v>0</v>
      </c>
      <c r="K59" s="52">
        <f t="shared" si="29"/>
        <v>0</v>
      </c>
      <c r="L59" s="52">
        <f t="shared" si="29"/>
        <v>0</v>
      </c>
      <c r="M59" s="52">
        <f t="shared" si="29"/>
        <v>0</v>
      </c>
      <c r="N59" s="53">
        <f t="shared" si="29"/>
        <v>0</v>
      </c>
      <c r="P59" s="53">
        <f>P49+P51+P57</f>
        <v>6449.188500000001</v>
      </c>
    </row>
    <row r="60" spans="1:16" ht="15" thickBot="1">
      <c r="A60" s="87" t="s">
        <v>16</v>
      </c>
      <c r="B60" s="54" t="s">
        <v>17</v>
      </c>
      <c r="C60" s="25">
        <f>C59*0.2</f>
        <v>0</v>
      </c>
      <c r="D60" s="25">
        <f aca="true" t="shared" si="30" ref="D60:N60">D59*0.2</f>
        <v>461.61000000000007</v>
      </c>
      <c r="E60" s="143">
        <f t="shared" si="30"/>
        <v>1390.0825000000002</v>
      </c>
      <c r="F60" s="58">
        <f t="shared" si="30"/>
        <v>1268.1970000000001</v>
      </c>
      <c r="G60" s="26">
        <f t="shared" si="30"/>
        <v>453.215</v>
      </c>
      <c r="H60" s="25">
        <f t="shared" si="30"/>
        <v>497.00010000000003</v>
      </c>
      <c r="I60" s="25">
        <f t="shared" si="30"/>
        <v>0</v>
      </c>
      <c r="J60" s="25">
        <f t="shared" si="30"/>
        <v>0</v>
      </c>
      <c r="K60" s="25">
        <f t="shared" si="30"/>
        <v>0</v>
      </c>
      <c r="L60" s="25">
        <f t="shared" si="30"/>
        <v>0</v>
      </c>
      <c r="M60" s="25">
        <f t="shared" si="30"/>
        <v>0</v>
      </c>
      <c r="N60" s="58">
        <f t="shared" si="30"/>
        <v>0</v>
      </c>
      <c r="P60" s="58">
        <f aca="true" t="shared" si="31" ref="P60">P59*0.2</f>
        <v>1289.8377000000003</v>
      </c>
    </row>
    <row r="61" spans="1:16" ht="15" thickBot="1">
      <c r="A61" s="88" t="s">
        <v>18</v>
      </c>
      <c r="B61" s="89" t="s">
        <v>19</v>
      </c>
      <c r="C61" s="11">
        <f>C59+C60</f>
        <v>0</v>
      </c>
      <c r="D61" s="11">
        <f aca="true" t="shared" si="32" ref="D61:N61">D59+D60</f>
        <v>2769.6600000000003</v>
      </c>
      <c r="E61" s="140">
        <f t="shared" si="32"/>
        <v>8340.495</v>
      </c>
      <c r="F61" s="48">
        <f t="shared" si="32"/>
        <v>7609.182</v>
      </c>
      <c r="G61" s="12">
        <f t="shared" si="32"/>
        <v>2719.29</v>
      </c>
      <c r="H61" s="11">
        <f t="shared" si="32"/>
        <v>2982.0006000000003</v>
      </c>
      <c r="I61" s="11">
        <f t="shared" si="32"/>
        <v>0</v>
      </c>
      <c r="J61" s="11">
        <f t="shared" si="32"/>
        <v>0</v>
      </c>
      <c r="K61" s="11">
        <f t="shared" si="32"/>
        <v>0</v>
      </c>
      <c r="L61" s="11">
        <f t="shared" si="32"/>
        <v>0</v>
      </c>
      <c r="M61" s="11">
        <f t="shared" si="32"/>
        <v>0</v>
      </c>
      <c r="N61" s="48">
        <f t="shared" si="32"/>
        <v>0</v>
      </c>
      <c r="P61" s="48">
        <f aca="true" t="shared" si="33" ref="P61">P59+P60</f>
        <v>7739.026200000001</v>
      </c>
    </row>
    <row r="65" ht="15" thickBot="1"/>
    <row r="66" spans="1:16" ht="24" thickBot="1">
      <c r="A66" s="78" t="s">
        <v>85</v>
      </c>
      <c r="B66" s="180"/>
      <c r="C66" s="327" t="s">
        <v>25</v>
      </c>
      <c r="D66" s="328"/>
      <c r="E66" s="328"/>
      <c r="F66" s="329"/>
      <c r="G66" s="327" t="s">
        <v>26</v>
      </c>
      <c r="H66" s="328"/>
      <c r="I66" s="328"/>
      <c r="J66" s="329"/>
      <c r="K66" s="330" t="s">
        <v>27</v>
      </c>
      <c r="L66" s="328"/>
      <c r="M66" s="328"/>
      <c r="N66" s="329"/>
      <c r="P66" s="153" t="s">
        <v>189</v>
      </c>
    </row>
    <row r="67" spans="1:16" ht="15.5">
      <c r="A67" s="80"/>
      <c r="B67" s="7"/>
      <c r="C67" s="170">
        <v>2018</v>
      </c>
      <c r="D67" s="27">
        <v>2018</v>
      </c>
      <c r="E67" s="136">
        <v>2018</v>
      </c>
      <c r="F67" s="28">
        <v>2018</v>
      </c>
      <c r="G67" s="170">
        <v>2019</v>
      </c>
      <c r="H67" s="27">
        <v>2019</v>
      </c>
      <c r="I67" s="27">
        <v>2019</v>
      </c>
      <c r="J67" s="28">
        <v>2019</v>
      </c>
      <c r="K67" s="27">
        <v>2020</v>
      </c>
      <c r="L67" s="27">
        <v>2020</v>
      </c>
      <c r="M67" s="27">
        <v>2020</v>
      </c>
      <c r="N67" s="28">
        <v>2020</v>
      </c>
      <c r="P67" s="153">
        <v>2018</v>
      </c>
    </row>
    <row r="68" spans="1:16" ht="15" thickBot="1">
      <c r="A68" s="80"/>
      <c r="B68" s="7" t="s">
        <v>24</v>
      </c>
      <c r="C68" s="29" t="s">
        <v>20</v>
      </c>
      <c r="D68" s="30" t="s">
        <v>21</v>
      </c>
      <c r="E68" s="137" t="s">
        <v>22</v>
      </c>
      <c r="F68" s="31" t="s">
        <v>23</v>
      </c>
      <c r="G68" s="29" t="s">
        <v>20</v>
      </c>
      <c r="H68" s="30" t="s">
        <v>21</v>
      </c>
      <c r="I68" s="30" t="s">
        <v>22</v>
      </c>
      <c r="J68" s="31" t="s">
        <v>23</v>
      </c>
      <c r="K68" s="30" t="s">
        <v>20</v>
      </c>
      <c r="L68" s="30" t="s">
        <v>21</v>
      </c>
      <c r="M68" s="30" t="s">
        <v>22</v>
      </c>
      <c r="N68" s="31" t="s">
        <v>23</v>
      </c>
      <c r="P68" s="156" t="s">
        <v>23</v>
      </c>
    </row>
    <row r="69" spans="1:16" ht="15" thickBot="1">
      <c r="A69" s="81" t="s">
        <v>2</v>
      </c>
      <c r="B69" s="173" t="s">
        <v>1</v>
      </c>
      <c r="C69" s="9">
        <f>C70</f>
        <v>9861.415</v>
      </c>
      <c r="D69" s="9">
        <f aca="true" t="shared" si="34" ref="D69:P69">D70</f>
        <v>8424.960000000001</v>
      </c>
      <c r="E69" s="9">
        <f t="shared" si="34"/>
        <v>3444.905</v>
      </c>
      <c r="F69" s="44">
        <f t="shared" si="34"/>
        <v>3072.01</v>
      </c>
      <c r="G69" s="9">
        <f t="shared" si="34"/>
        <v>2776.2</v>
      </c>
      <c r="H69" s="9">
        <f t="shared" si="34"/>
        <v>7934.43</v>
      </c>
      <c r="I69" s="9">
        <f t="shared" si="34"/>
        <v>0</v>
      </c>
      <c r="J69" s="44">
        <f t="shared" si="34"/>
        <v>0</v>
      </c>
      <c r="K69" s="189">
        <f t="shared" si="34"/>
        <v>0</v>
      </c>
      <c r="L69" s="9">
        <f t="shared" si="34"/>
        <v>0</v>
      </c>
      <c r="M69" s="9">
        <f t="shared" si="34"/>
        <v>0</v>
      </c>
      <c r="N69" s="44">
        <f t="shared" si="34"/>
        <v>0</v>
      </c>
      <c r="O69" s="192"/>
      <c r="P69" s="44">
        <f t="shared" si="34"/>
        <v>3072.01</v>
      </c>
    </row>
    <row r="70" spans="1:16" ht="44" thickBot="1">
      <c r="A70" s="82" t="s">
        <v>10</v>
      </c>
      <c r="B70" s="6" t="s">
        <v>209</v>
      </c>
      <c r="C70" s="194">
        <v>9861.415</v>
      </c>
      <c r="D70" s="197">
        <v>8424.960000000001</v>
      </c>
      <c r="E70" s="196">
        <v>3444.905</v>
      </c>
      <c r="F70" s="193">
        <v>3072.01</v>
      </c>
      <c r="G70" s="194">
        <v>2776.2</v>
      </c>
      <c r="H70" s="197">
        <v>7934.43</v>
      </c>
      <c r="I70" s="197">
        <v>0</v>
      </c>
      <c r="J70" s="193">
        <v>0</v>
      </c>
      <c r="K70" s="204">
        <v>0</v>
      </c>
      <c r="L70" s="197">
        <v>0</v>
      </c>
      <c r="M70" s="197">
        <v>0</v>
      </c>
      <c r="N70" s="197">
        <v>0</v>
      </c>
      <c r="P70" s="202">
        <v>3072.01</v>
      </c>
    </row>
    <row r="71" spans="1:16" ht="15" thickBot="1">
      <c r="A71" s="84" t="s">
        <v>3</v>
      </c>
      <c r="B71" s="174" t="s">
        <v>4</v>
      </c>
      <c r="C71" s="175">
        <f>C72+C73+C74+C75+C76</f>
        <v>88.22999999999999</v>
      </c>
      <c r="D71" s="175">
        <f>D72+D73+D74+D75+D76</f>
        <v>34</v>
      </c>
      <c r="E71" s="176">
        <f aca="true" t="shared" si="35" ref="E71:N71">E72+E73+E74+E75+E76</f>
        <v>43.6</v>
      </c>
      <c r="F71" s="177">
        <f t="shared" si="35"/>
        <v>0</v>
      </c>
      <c r="G71" s="175">
        <f t="shared" si="35"/>
        <v>0</v>
      </c>
      <c r="H71" s="175">
        <f t="shared" si="35"/>
        <v>20</v>
      </c>
      <c r="I71" s="175">
        <f t="shared" si="35"/>
        <v>0</v>
      </c>
      <c r="J71" s="177">
        <f t="shared" si="35"/>
        <v>0</v>
      </c>
      <c r="K71" s="183">
        <f t="shared" si="35"/>
        <v>0</v>
      </c>
      <c r="L71" s="175">
        <f t="shared" si="35"/>
        <v>0</v>
      </c>
      <c r="M71" s="175">
        <f t="shared" si="35"/>
        <v>0</v>
      </c>
      <c r="N71" s="177">
        <f t="shared" si="35"/>
        <v>0</v>
      </c>
      <c r="P71" s="46">
        <f aca="true" t="shared" si="36" ref="P71">P72+P73+P74+P75+P76</f>
        <v>0</v>
      </c>
    </row>
    <row r="72" spans="1:16" ht="29">
      <c r="A72" s="83" t="s">
        <v>11</v>
      </c>
      <c r="B72" s="18" t="s">
        <v>5</v>
      </c>
      <c r="C72" s="37">
        <v>34.23</v>
      </c>
      <c r="D72" s="37">
        <v>34</v>
      </c>
      <c r="E72" s="139">
        <v>43.6</v>
      </c>
      <c r="F72" s="47">
        <v>0</v>
      </c>
      <c r="G72" s="37">
        <v>0</v>
      </c>
      <c r="H72" s="37">
        <v>20</v>
      </c>
      <c r="I72" s="37">
        <v>0</v>
      </c>
      <c r="J72" s="47">
        <v>0</v>
      </c>
      <c r="K72" s="184">
        <v>0</v>
      </c>
      <c r="L72" s="37">
        <v>0</v>
      </c>
      <c r="M72" s="37">
        <v>0</v>
      </c>
      <c r="N72" s="47">
        <v>0</v>
      </c>
      <c r="P72" s="47">
        <v>0</v>
      </c>
    </row>
    <row r="73" spans="1:16" ht="15">
      <c r="A73" s="83" t="s">
        <v>12</v>
      </c>
      <c r="B73" s="18" t="s">
        <v>28</v>
      </c>
      <c r="C73" s="10">
        <v>0</v>
      </c>
      <c r="D73" s="10">
        <v>0</v>
      </c>
      <c r="E73" s="138">
        <v>0</v>
      </c>
      <c r="F73" s="45">
        <v>0</v>
      </c>
      <c r="G73" s="10">
        <v>0</v>
      </c>
      <c r="H73" s="10">
        <v>0</v>
      </c>
      <c r="I73" s="10">
        <v>0</v>
      </c>
      <c r="J73" s="45">
        <v>0</v>
      </c>
      <c r="K73" s="185">
        <v>0</v>
      </c>
      <c r="L73" s="10">
        <v>0</v>
      </c>
      <c r="M73" s="10">
        <v>0</v>
      </c>
      <c r="N73" s="45">
        <v>0</v>
      </c>
      <c r="P73" s="45">
        <v>0</v>
      </c>
    </row>
    <row r="74" spans="1:16" ht="15">
      <c r="A74" s="83" t="s">
        <v>13</v>
      </c>
      <c r="B74" s="18" t="s">
        <v>6</v>
      </c>
      <c r="C74" s="10">
        <v>0</v>
      </c>
      <c r="D74" s="10">
        <v>0</v>
      </c>
      <c r="E74" s="138">
        <v>0</v>
      </c>
      <c r="F74" s="45">
        <v>0</v>
      </c>
      <c r="G74" s="10">
        <v>0</v>
      </c>
      <c r="H74" s="10">
        <v>0</v>
      </c>
      <c r="I74" s="10">
        <v>0</v>
      </c>
      <c r="J74" s="45">
        <v>0</v>
      </c>
      <c r="K74" s="185">
        <v>0</v>
      </c>
      <c r="L74" s="10">
        <v>0</v>
      </c>
      <c r="M74" s="10">
        <v>0</v>
      </c>
      <c r="N74" s="45">
        <v>0</v>
      </c>
      <c r="P74" s="45">
        <v>0</v>
      </c>
    </row>
    <row r="75" spans="1:16" ht="15">
      <c r="A75" s="83" t="s">
        <v>14</v>
      </c>
      <c r="B75" s="6" t="s">
        <v>7</v>
      </c>
      <c r="C75" s="10">
        <v>0</v>
      </c>
      <c r="D75" s="10">
        <v>0</v>
      </c>
      <c r="E75" s="138">
        <v>0</v>
      </c>
      <c r="F75" s="45">
        <v>0</v>
      </c>
      <c r="G75" s="10">
        <v>0</v>
      </c>
      <c r="H75" s="10">
        <v>0</v>
      </c>
      <c r="I75" s="10">
        <v>0</v>
      </c>
      <c r="J75" s="45">
        <v>0</v>
      </c>
      <c r="K75" s="185">
        <v>0</v>
      </c>
      <c r="L75" s="10">
        <v>0</v>
      </c>
      <c r="M75" s="10">
        <v>0</v>
      </c>
      <c r="N75" s="45">
        <v>0</v>
      </c>
      <c r="P75" s="45">
        <v>0</v>
      </c>
    </row>
    <row r="76" spans="1:16" ht="15" thickBot="1">
      <c r="A76" s="83" t="s">
        <v>15</v>
      </c>
      <c r="B76" s="6" t="s">
        <v>56</v>
      </c>
      <c r="C76" s="10">
        <v>54</v>
      </c>
      <c r="D76" s="10">
        <v>0</v>
      </c>
      <c r="E76" s="138">
        <v>0</v>
      </c>
      <c r="F76" s="45">
        <v>0</v>
      </c>
      <c r="G76" s="10">
        <v>0</v>
      </c>
      <c r="H76" s="10">
        <v>0</v>
      </c>
      <c r="I76" s="10">
        <v>0</v>
      </c>
      <c r="J76" s="45">
        <v>0</v>
      </c>
      <c r="K76" s="185">
        <v>0</v>
      </c>
      <c r="L76" s="10">
        <v>0</v>
      </c>
      <c r="M76" s="10">
        <v>0</v>
      </c>
      <c r="N76" s="45">
        <v>0</v>
      </c>
      <c r="P76" s="45">
        <v>0</v>
      </c>
    </row>
    <row r="77" spans="1:16" ht="15" thickBot="1">
      <c r="A77" s="84" t="s">
        <v>8</v>
      </c>
      <c r="B77" s="39" t="s">
        <v>9</v>
      </c>
      <c r="C77" s="11">
        <f>C78</f>
        <v>1479.21225</v>
      </c>
      <c r="D77" s="11">
        <f aca="true" t="shared" si="37" ref="D77:P77">D78</f>
        <v>1263.7440000000001</v>
      </c>
      <c r="E77" s="140">
        <f t="shared" si="37"/>
        <v>516.73575</v>
      </c>
      <c r="F77" s="48">
        <f t="shared" si="37"/>
        <v>460.80150000000003</v>
      </c>
      <c r="G77" s="11">
        <f t="shared" si="37"/>
        <v>416.42999999999995</v>
      </c>
      <c r="H77" s="11">
        <f t="shared" si="37"/>
        <v>1190.1645</v>
      </c>
      <c r="I77" s="11">
        <f t="shared" si="37"/>
        <v>0</v>
      </c>
      <c r="J77" s="48">
        <f t="shared" si="37"/>
        <v>0</v>
      </c>
      <c r="K77" s="12">
        <f t="shared" si="37"/>
        <v>0</v>
      </c>
      <c r="L77" s="11">
        <f t="shared" si="37"/>
        <v>0</v>
      </c>
      <c r="M77" s="11">
        <f t="shared" si="37"/>
        <v>0</v>
      </c>
      <c r="N77" s="48">
        <f t="shared" si="37"/>
        <v>0</v>
      </c>
      <c r="P77" s="48">
        <f t="shared" si="37"/>
        <v>460.80150000000003</v>
      </c>
    </row>
    <row r="78" spans="1:16" ht="15" thickBot="1">
      <c r="A78" s="85" t="s">
        <v>53</v>
      </c>
      <c r="B78" s="56" t="s">
        <v>52</v>
      </c>
      <c r="C78" s="51">
        <f aca="true" t="shared" si="38" ref="C78:N78">C69*0.15</f>
        <v>1479.21225</v>
      </c>
      <c r="D78" s="51">
        <f t="shared" si="38"/>
        <v>1263.7440000000001</v>
      </c>
      <c r="E78" s="141">
        <f t="shared" si="38"/>
        <v>516.73575</v>
      </c>
      <c r="F78" s="86">
        <f t="shared" si="38"/>
        <v>460.80150000000003</v>
      </c>
      <c r="G78" s="51">
        <f t="shared" si="38"/>
        <v>416.42999999999995</v>
      </c>
      <c r="H78" s="51">
        <f t="shared" si="38"/>
        <v>1190.1645</v>
      </c>
      <c r="I78" s="51">
        <f t="shared" si="38"/>
        <v>0</v>
      </c>
      <c r="J78" s="86">
        <f t="shared" si="38"/>
        <v>0</v>
      </c>
      <c r="K78" s="160">
        <f t="shared" si="38"/>
        <v>0</v>
      </c>
      <c r="L78" s="51">
        <f t="shared" si="38"/>
        <v>0</v>
      </c>
      <c r="M78" s="51">
        <f t="shared" si="38"/>
        <v>0</v>
      </c>
      <c r="N78" s="86">
        <f t="shared" si="38"/>
        <v>0</v>
      </c>
      <c r="P78" s="86">
        <f>P69*0.15</f>
        <v>460.80150000000003</v>
      </c>
    </row>
    <row r="79" spans="1:16" ht="15" thickBot="1">
      <c r="A79" s="59"/>
      <c r="B79" s="60" t="s">
        <v>57</v>
      </c>
      <c r="C79" s="52">
        <f aca="true" t="shared" si="39" ref="C79:N79">C69+C71+C77</f>
        <v>11428.857250000001</v>
      </c>
      <c r="D79" s="52">
        <f t="shared" si="39"/>
        <v>9722.704000000002</v>
      </c>
      <c r="E79" s="142">
        <f t="shared" si="39"/>
        <v>4005.24075</v>
      </c>
      <c r="F79" s="53">
        <f t="shared" si="39"/>
        <v>3532.8115000000003</v>
      </c>
      <c r="G79" s="52">
        <f t="shared" si="39"/>
        <v>3192.6299999999997</v>
      </c>
      <c r="H79" s="52">
        <f t="shared" si="39"/>
        <v>9144.594500000001</v>
      </c>
      <c r="I79" s="52">
        <f t="shared" si="39"/>
        <v>0</v>
      </c>
      <c r="J79" s="53">
        <f t="shared" si="39"/>
        <v>0</v>
      </c>
      <c r="K79" s="186">
        <f t="shared" si="39"/>
        <v>0</v>
      </c>
      <c r="L79" s="52">
        <f t="shared" si="39"/>
        <v>0</v>
      </c>
      <c r="M79" s="52">
        <f t="shared" si="39"/>
        <v>0</v>
      </c>
      <c r="N79" s="53">
        <f t="shared" si="39"/>
        <v>0</v>
      </c>
      <c r="P79" s="53">
        <f>P69+P71+P77</f>
        <v>3532.8115000000003</v>
      </c>
    </row>
    <row r="80" spans="1:16" ht="15" thickBot="1">
      <c r="A80" s="87" t="s">
        <v>16</v>
      </c>
      <c r="B80" s="54" t="s">
        <v>17</v>
      </c>
      <c r="C80" s="25">
        <f>C79*0.2</f>
        <v>2285.77145</v>
      </c>
      <c r="D80" s="25">
        <f aca="true" t="shared" si="40" ref="D80:N80">D79*0.2</f>
        <v>1944.5408000000004</v>
      </c>
      <c r="E80" s="143">
        <f t="shared" si="40"/>
        <v>801.0481500000001</v>
      </c>
      <c r="F80" s="58">
        <f t="shared" si="40"/>
        <v>706.5623</v>
      </c>
      <c r="G80" s="25">
        <f t="shared" si="40"/>
        <v>638.526</v>
      </c>
      <c r="H80" s="25">
        <f t="shared" si="40"/>
        <v>1828.9189000000003</v>
      </c>
      <c r="I80" s="25">
        <f t="shared" si="40"/>
        <v>0</v>
      </c>
      <c r="J80" s="58">
        <f t="shared" si="40"/>
        <v>0</v>
      </c>
      <c r="K80" s="26">
        <f t="shared" si="40"/>
        <v>0</v>
      </c>
      <c r="L80" s="25">
        <f t="shared" si="40"/>
        <v>0</v>
      </c>
      <c r="M80" s="25">
        <f t="shared" si="40"/>
        <v>0</v>
      </c>
      <c r="N80" s="58">
        <f t="shared" si="40"/>
        <v>0</v>
      </c>
      <c r="P80" s="58">
        <f aca="true" t="shared" si="41" ref="P80">P79*0.2</f>
        <v>706.5623</v>
      </c>
    </row>
    <row r="81" spans="1:16" ht="15" thickBot="1">
      <c r="A81" s="88" t="s">
        <v>18</v>
      </c>
      <c r="B81" s="89" t="s">
        <v>19</v>
      </c>
      <c r="C81" s="11">
        <f>C79+C80</f>
        <v>13714.628700000001</v>
      </c>
      <c r="D81" s="11">
        <f aca="true" t="shared" si="42" ref="D81:N81">D79+D80</f>
        <v>11667.244800000002</v>
      </c>
      <c r="E81" s="140">
        <f t="shared" si="42"/>
        <v>4806.2889</v>
      </c>
      <c r="F81" s="48">
        <f t="shared" si="42"/>
        <v>4239.3738</v>
      </c>
      <c r="G81" s="11">
        <f t="shared" si="42"/>
        <v>3831.1559999999995</v>
      </c>
      <c r="H81" s="11">
        <f t="shared" si="42"/>
        <v>10973.513400000002</v>
      </c>
      <c r="I81" s="11">
        <f t="shared" si="42"/>
        <v>0</v>
      </c>
      <c r="J81" s="48">
        <f t="shared" si="42"/>
        <v>0</v>
      </c>
      <c r="K81" s="12">
        <f t="shared" si="42"/>
        <v>0</v>
      </c>
      <c r="L81" s="11">
        <f t="shared" si="42"/>
        <v>0</v>
      </c>
      <c r="M81" s="11">
        <f t="shared" si="42"/>
        <v>0</v>
      </c>
      <c r="N81" s="48">
        <f t="shared" si="42"/>
        <v>0</v>
      </c>
      <c r="P81" s="48">
        <f aca="true" t="shared" si="43" ref="P81">P79+P80</f>
        <v>4239.3738</v>
      </c>
    </row>
    <row r="83" ht="15" thickBot="1"/>
    <row r="84" spans="1:16" ht="24" thickBot="1">
      <c r="A84" s="78" t="s">
        <v>107</v>
      </c>
      <c r="B84" s="97"/>
      <c r="C84" s="327" t="s">
        <v>25</v>
      </c>
      <c r="D84" s="328"/>
      <c r="E84" s="328"/>
      <c r="F84" s="329"/>
      <c r="G84" s="327" t="s">
        <v>26</v>
      </c>
      <c r="H84" s="328"/>
      <c r="I84" s="328"/>
      <c r="J84" s="329"/>
      <c r="K84" s="327" t="s">
        <v>27</v>
      </c>
      <c r="L84" s="328"/>
      <c r="M84" s="328"/>
      <c r="N84" s="329"/>
      <c r="P84" s="153" t="s">
        <v>189</v>
      </c>
    </row>
    <row r="85" spans="1:16" ht="15.5">
      <c r="A85" s="80"/>
      <c r="B85" s="7"/>
      <c r="C85" s="104">
        <v>2018</v>
      </c>
      <c r="D85" s="27">
        <v>2018</v>
      </c>
      <c r="E85" s="136">
        <v>2018</v>
      </c>
      <c r="F85" s="27">
        <v>2018</v>
      </c>
      <c r="G85" s="104">
        <v>2019</v>
      </c>
      <c r="H85" s="27">
        <v>2019</v>
      </c>
      <c r="I85" s="27">
        <v>2019</v>
      </c>
      <c r="J85" s="27">
        <v>2019</v>
      </c>
      <c r="K85" s="170">
        <v>2020</v>
      </c>
      <c r="L85" s="27">
        <v>2020</v>
      </c>
      <c r="M85" s="27">
        <v>2020</v>
      </c>
      <c r="N85" s="28">
        <v>2020</v>
      </c>
      <c r="P85" s="153">
        <v>2018</v>
      </c>
    </row>
    <row r="86" spans="1:16" ht="15" thickBot="1">
      <c r="A86" s="80"/>
      <c r="B86" s="7" t="s">
        <v>24</v>
      </c>
      <c r="C86" s="29" t="s">
        <v>20</v>
      </c>
      <c r="D86" s="30" t="s">
        <v>21</v>
      </c>
      <c r="E86" s="137" t="s">
        <v>22</v>
      </c>
      <c r="F86" s="30" t="s">
        <v>23</v>
      </c>
      <c r="G86" s="29" t="s">
        <v>20</v>
      </c>
      <c r="H86" s="30" t="s">
        <v>21</v>
      </c>
      <c r="I86" s="30" t="s">
        <v>22</v>
      </c>
      <c r="J86" s="30" t="s">
        <v>23</v>
      </c>
      <c r="K86" s="29" t="s">
        <v>20</v>
      </c>
      <c r="L86" s="30" t="s">
        <v>21</v>
      </c>
      <c r="M86" s="30" t="s">
        <v>22</v>
      </c>
      <c r="N86" s="31" t="s">
        <v>23</v>
      </c>
      <c r="P86" s="201" t="s">
        <v>23</v>
      </c>
    </row>
    <row r="87" spans="1:16" ht="15" thickBot="1">
      <c r="A87" s="81" t="s">
        <v>2</v>
      </c>
      <c r="B87" s="17" t="s">
        <v>1</v>
      </c>
      <c r="C87" s="9">
        <f>C88</f>
        <v>0</v>
      </c>
      <c r="D87" s="9">
        <f aca="true" t="shared" si="44" ref="D87:P87">D88</f>
        <v>0</v>
      </c>
      <c r="E87" s="9">
        <f t="shared" si="44"/>
        <v>0</v>
      </c>
      <c r="F87" s="9">
        <f t="shared" si="44"/>
        <v>0</v>
      </c>
      <c r="G87" s="9">
        <f t="shared" si="44"/>
        <v>0</v>
      </c>
      <c r="H87" s="9">
        <f t="shared" si="44"/>
        <v>0</v>
      </c>
      <c r="I87" s="9">
        <f t="shared" si="44"/>
        <v>0</v>
      </c>
      <c r="J87" s="9">
        <f t="shared" si="44"/>
        <v>0</v>
      </c>
      <c r="K87" s="9">
        <f t="shared" si="44"/>
        <v>0</v>
      </c>
      <c r="L87" s="9">
        <f t="shared" si="44"/>
        <v>0</v>
      </c>
      <c r="M87" s="9">
        <f t="shared" si="44"/>
        <v>0</v>
      </c>
      <c r="N87" s="44">
        <f t="shared" si="44"/>
        <v>0</v>
      </c>
      <c r="O87" s="192"/>
      <c r="P87" s="44">
        <f t="shared" si="44"/>
        <v>0</v>
      </c>
    </row>
    <row r="88" spans="1:16" ht="44" thickBot="1">
      <c r="A88" s="82" t="s">
        <v>10</v>
      </c>
      <c r="B88" s="6" t="s">
        <v>209</v>
      </c>
      <c r="C88" s="10">
        <v>0</v>
      </c>
      <c r="D88" s="10">
        <v>0</v>
      </c>
      <c r="E88" s="138">
        <v>0</v>
      </c>
      <c r="F88" s="10">
        <v>0</v>
      </c>
      <c r="G88" s="10">
        <v>0</v>
      </c>
      <c r="H88" s="10">
        <v>0</v>
      </c>
      <c r="I88" s="10">
        <v>0</v>
      </c>
      <c r="J88" s="10">
        <v>0</v>
      </c>
      <c r="K88" s="10">
        <v>0</v>
      </c>
      <c r="L88" s="10">
        <v>0</v>
      </c>
      <c r="M88" s="10">
        <v>0</v>
      </c>
      <c r="N88" s="45">
        <v>0</v>
      </c>
      <c r="P88" s="45">
        <v>0</v>
      </c>
    </row>
    <row r="89" spans="1:16" ht="15" thickBot="1">
      <c r="A89" s="84" t="s">
        <v>3</v>
      </c>
      <c r="B89" s="17" t="s">
        <v>4</v>
      </c>
      <c r="C89" s="36">
        <f>C90+C91+C92+C93+C94</f>
        <v>0</v>
      </c>
      <c r="D89" s="36">
        <f aca="true" t="shared" si="45" ref="D89:N89">D90+D91+D92+D93+D94</f>
        <v>0</v>
      </c>
      <c r="E89" s="123">
        <f t="shared" si="45"/>
        <v>0</v>
      </c>
      <c r="F89" s="36">
        <f t="shared" si="45"/>
        <v>0</v>
      </c>
      <c r="G89" s="36">
        <f t="shared" si="45"/>
        <v>0</v>
      </c>
      <c r="H89" s="36">
        <f t="shared" si="45"/>
        <v>0</v>
      </c>
      <c r="I89" s="36">
        <f t="shared" si="45"/>
        <v>0</v>
      </c>
      <c r="J89" s="36">
        <f t="shared" si="45"/>
        <v>0</v>
      </c>
      <c r="K89" s="36">
        <f t="shared" si="45"/>
        <v>0</v>
      </c>
      <c r="L89" s="36">
        <f t="shared" si="45"/>
        <v>0</v>
      </c>
      <c r="M89" s="36">
        <f t="shared" si="45"/>
        <v>0</v>
      </c>
      <c r="N89" s="46">
        <f t="shared" si="45"/>
        <v>0</v>
      </c>
      <c r="P89" s="46">
        <f aca="true" t="shared" si="46" ref="P89">P90+P91+P92+P93+P94</f>
        <v>0</v>
      </c>
    </row>
    <row r="90" spans="1:16" ht="29">
      <c r="A90" s="83" t="s">
        <v>11</v>
      </c>
      <c r="B90" s="18" t="s">
        <v>5</v>
      </c>
      <c r="C90" s="37">
        <v>0</v>
      </c>
      <c r="D90" s="37">
        <v>0</v>
      </c>
      <c r="E90" s="139">
        <v>0</v>
      </c>
      <c r="F90" s="37">
        <v>0</v>
      </c>
      <c r="G90" s="37">
        <v>0</v>
      </c>
      <c r="H90" s="37">
        <v>0</v>
      </c>
      <c r="I90" s="37">
        <v>0</v>
      </c>
      <c r="J90" s="37">
        <v>0</v>
      </c>
      <c r="K90" s="37">
        <v>0</v>
      </c>
      <c r="L90" s="37">
        <v>0</v>
      </c>
      <c r="M90" s="37">
        <v>0</v>
      </c>
      <c r="N90" s="47">
        <v>0</v>
      </c>
      <c r="P90" s="47">
        <v>0</v>
      </c>
    </row>
    <row r="91" spans="1:16" ht="15">
      <c r="A91" s="83" t="s">
        <v>12</v>
      </c>
      <c r="B91" s="18" t="s">
        <v>28</v>
      </c>
      <c r="C91" s="10">
        <v>0</v>
      </c>
      <c r="D91" s="10">
        <v>0</v>
      </c>
      <c r="E91" s="138">
        <v>0</v>
      </c>
      <c r="F91" s="10">
        <v>0</v>
      </c>
      <c r="G91" s="10">
        <v>0</v>
      </c>
      <c r="H91" s="10">
        <v>0</v>
      </c>
      <c r="I91" s="10">
        <v>0</v>
      </c>
      <c r="J91" s="10">
        <v>0</v>
      </c>
      <c r="K91" s="10">
        <v>0</v>
      </c>
      <c r="L91" s="10">
        <v>0</v>
      </c>
      <c r="M91" s="10">
        <v>0</v>
      </c>
      <c r="N91" s="45">
        <v>0</v>
      </c>
      <c r="P91" s="45">
        <v>0</v>
      </c>
    </row>
    <row r="92" spans="1:16" ht="15">
      <c r="A92" s="83" t="s">
        <v>13</v>
      </c>
      <c r="B92" s="18" t="s">
        <v>6</v>
      </c>
      <c r="C92" s="10">
        <v>0</v>
      </c>
      <c r="D92" s="10">
        <v>0</v>
      </c>
      <c r="E92" s="138">
        <v>0</v>
      </c>
      <c r="F92" s="10">
        <v>0</v>
      </c>
      <c r="G92" s="10">
        <v>0</v>
      </c>
      <c r="H92" s="10">
        <v>0</v>
      </c>
      <c r="I92" s="10">
        <v>0</v>
      </c>
      <c r="J92" s="10">
        <v>0</v>
      </c>
      <c r="K92" s="10">
        <v>0</v>
      </c>
      <c r="L92" s="10">
        <v>0</v>
      </c>
      <c r="M92" s="10">
        <v>0</v>
      </c>
      <c r="N92" s="45">
        <v>0</v>
      </c>
      <c r="P92" s="45">
        <v>0</v>
      </c>
    </row>
    <row r="93" spans="1:16" ht="15">
      <c r="A93" s="83" t="s">
        <v>14</v>
      </c>
      <c r="B93" s="6" t="s">
        <v>7</v>
      </c>
      <c r="C93" s="10">
        <v>0</v>
      </c>
      <c r="D93" s="10">
        <v>0</v>
      </c>
      <c r="E93" s="138">
        <v>0</v>
      </c>
      <c r="F93" s="10">
        <v>0</v>
      </c>
      <c r="G93" s="10">
        <v>0</v>
      </c>
      <c r="H93" s="10">
        <v>0</v>
      </c>
      <c r="I93" s="10">
        <v>0</v>
      </c>
      <c r="J93" s="10">
        <v>0</v>
      </c>
      <c r="K93" s="10">
        <v>0</v>
      </c>
      <c r="L93" s="10">
        <v>0</v>
      </c>
      <c r="M93" s="10">
        <v>0</v>
      </c>
      <c r="N93" s="45">
        <v>0</v>
      </c>
      <c r="P93" s="45">
        <v>0</v>
      </c>
    </row>
    <row r="94" spans="1:16" ht="15" thickBot="1">
      <c r="A94" s="83" t="s">
        <v>15</v>
      </c>
      <c r="B94" s="6" t="s">
        <v>56</v>
      </c>
      <c r="C94" s="10">
        <v>0</v>
      </c>
      <c r="D94" s="10">
        <v>0</v>
      </c>
      <c r="E94" s="138">
        <v>0</v>
      </c>
      <c r="F94" s="10">
        <v>0</v>
      </c>
      <c r="G94" s="10">
        <v>0</v>
      </c>
      <c r="H94" s="10">
        <v>0</v>
      </c>
      <c r="I94" s="10">
        <v>0</v>
      </c>
      <c r="J94" s="10">
        <v>0</v>
      </c>
      <c r="K94" s="10">
        <v>0</v>
      </c>
      <c r="L94" s="10">
        <v>0</v>
      </c>
      <c r="M94" s="10">
        <v>0</v>
      </c>
      <c r="N94" s="45">
        <v>0</v>
      </c>
      <c r="P94" s="45">
        <v>0</v>
      </c>
    </row>
    <row r="95" spans="1:16" ht="15" thickBot="1">
      <c r="A95" s="84" t="s">
        <v>8</v>
      </c>
      <c r="B95" s="39" t="s">
        <v>9</v>
      </c>
      <c r="C95" s="11">
        <f>C96</f>
        <v>0</v>
      </c>
      <c r="D95" s="11">
        <f aca="true" t="shared" si="47" ref="D95:P95">D96</f>
        <v>0</v>
      </c>
      <c r="E95" s="140">
        <f t="shared" si="47"/>
        <v>0</v>
      </c>
      <c r="F95" s="11">
        <f t="shared" si="47"/>
        <v>0</v>
      </c>
      <c r="G95" s="11">
        <f t="shared" si="47"/>
        <v>0</v>
      </c>
      <c r="H95" s="11">
        <f t="shared" si="47"/>
        <v>0</v>
      </c>
      <c r="I95" s="11">
        <f t="shared" si="47"/>
        <v>0</v>
      </c>
      <c r="J95" s="11">
        <f t="shared" si="47"/>
        <v>0</v>
      </c>
      <c r="K95" s="11">
        <f t="shared" si="47"/>
        <v>0</v>
      </c>
      <c r="L95" s="11">
        <f t="shared" si="47"/>
        <v>0</v>
      </c>
      <c r="M95" s="11">
        <f t="shared" si="47"/>
        <v>0</v>
      </c>
      <c r="N95" s="48">
        <f t="shared" si="47"/>
        <v>0</v>
      </c>
      <c r="P95" s="48">
        <f t="shared" si="47"/>
        <v>0</v>
      </c>
    </row>
    <row r="96" spans="1:16" ht="15" thickBot="1">
      <c r="A96" s="85" t="s">
        <v>53</v>
      </c>
      <c r="B96" s="56" t="s">
        <v>52</v>
      </c>
      <c r="C96" s="51">
        <f aca="true" t="shared" si="48" ref="C96:N96">C87*0.15</f>
        <v>0</v>
      </c>
      <c r="D96" s="51">
        <f t="shared" si="48"/>
        <v>0</v>
      </c>
      <c r="E96" s="141">
        <f t="shared" si="48"/>
        <v>0</v>
      </c>
      <c r="F96" s="51">
        <f t="shared" si="48"/>
        <v>0</v>
      </c>
      <c r="G96" s="51">
        <f t="shared" si="48"/>
        <v>0</v>
      </c>
      <c r="H96" s="51">
        <f t="shared" si="48"/>
        <v>0</v>
      </c>
      <c r="I96" s="51">
        <f t="shared" si="48"/>
        <v>0</v>
      </c>
      <c r="J96" s="51">
        <f t="shared" si="48"/>
        <v>0</v>
      </c>
      <c r="K96" s="51">
        <f t="shared" si="48"/>
        <v>0</v>
      </c>
      <c r="L96" s="51">
        <f t="shared" si="48"/>
        <v>0</v>
      </c>
      <c r="M96" s="51">
        <f t="shared" si="48"/>
        <v>0</v>
      </c>
      <c r="N96" s="86">
        <f t="shared" si="48"/>
        <v>0</v>
      </c>
      <c r="P96" s="86">
        <f>P87*0.15</f>
        <v>0</v>
      </c>
    </row>
    <row r="97" spans="1:16" ht="15" thickBot="1">
      <c r="A97" s="59"/>
      <c r="B97" s="60" t="s">
        <v>57</v>
      </c>
      <c r="C97" s="52">
        <f aca="true" t="shared" si="49" ref="C97:N97">C87+C89+C95</f>
        <v>0</v>
      </c>
      <c r="D97" s="52">
        <f t="shared" si="49"/>
        <v>0</v>
      </c>
      <c r="E97" s="142">
        <f t="shared" si="49"/>
        <v>0</v>
      </c>
      <c r="F97" s="52">
        <f t="shared" si="49"/>
        <v>0</v>
      </c>
      <c r="G97" s="52">
        <f t="shared" si="49"/>
        <v>0</v>
      </c>
      <c r="H97" s="52">
        <f t="shared" si="49"/>
        <v>0</v>
      </c>
      <c r="I97" s="52">
        <f t="shared" si="49"/>
        <v>0</v>
      </c>
      <c r="J97" s="52">
        <f t="shared" si="49"/>
        <v>0</v>
      </c>
      <c r="K97" s="52">
        <f t="shared" si="49"/>
        <v>0</v>
      </c>
      <c r="L97" s="52">
        <f t="shared" si="49"/>
        <v>0</v>
      </c>
      <c r="M97" s="52">
        <f t="shared" si="49"/>
        <v>0</v>
      </c>
      <c r="N97" s="53">
        <f t="shared" si="49"/>
        <v>0</v>
      </c>
      <c r="P97" s="53">
        <f>P87+P89+P95</f>
        <v>0</v>
      </c>
    </row>
    <row r="98" spans="1:16" ht="15" thickBot="1">
      <c r="A98" s="87" t="s">
        <v>16</v>
      </c>
      <c r="B98" s="54" t="s">
        <v>17</v>
      </c>
      <c r="C98" s="25">
        <f>C97*0.2</f>
        <v>0</v>
      </c>
      <c r="D98" s="25">
        <f aca="true" t="shared" si="50" ref="D98:N98">D97*0.2</f>
        <v>0</v>
      </c>
      <c r="E98" s="143">
        <f t="shared" si="50"/>
        <v>0</v>
      </c>
      <c r="F98" s="25">
        <f t="shared" si="50"/>
        <v>0</v>
      </c>
      <c r="G98" s="25">
        <f t="shared" si="50"/>
        <v>0</v>
      </c>
      <c r="H98" s="25">
        <f t="shared" si="50"/>
        <v>0</v>
      </c>
      <c r="I98" s="25">
        <f t="shared" si="50"/>
        <v>0</v>
      </c>
      <c r="J98" s="25">
        <f t="shared" si="50"/>
        <v>0</v>
      </c>
      <c r="K98" s="25">
        <f t="shared" si="50"/>
        <v>0</v>
      </c>
      <c r="L98" s="25">
        <f t="shared" si="50"/>
        <v>0</v>
      </c>
      <c r="M98" s="25">
        <f t="shared" si="50"/>
        <v>0</v>
      </c>
      <c r="N98" s="58">
        <f t="shared" si="50"/>
        <v>0</v>
      </c>
      <c r="P98" s="58">
        <f aca="true" t="shared" si="51" ref="P98">P97*0.2</f>
        <v>0</v>
      </c>
    </row>
    <row r="99" spans="1:16" ht="15" thickBot="1">
      <c r="A99" s="88" t="s">
        <v>18</v>
      </c>
      <c r="B99" s="89" t="s">
        <v>19</v>
      </c>
      <c r="C99" s="11">
        <f>C97+C98</f>
        <v>0</v>
      </c>
      <c r="D99" s="11">
        <f aca="true" t="shared" si="52" ref="D99:N99">D97+D98</f>
        <v>0</v>
      </c>
      <c r="E99" s="140">
        <f t="shared" si="52"/>
        <v>0</v>
      </c>
      <c r="F99" s="11">
        <f t="shared" si="52"/>
        <v>0</v>
      </c>
      <c r="G99" s="11">
        <f t="shared" si="52"/>
        <v>0</v>
      </c>
      <c r="H99" s="11">
        <f t="shared" si="52"/>
        <v>0</v>
      </c>
      <c r="I99" s="11">
        <f t="shared" si="52"/>
        <v>0</v>
      </c>
      <c r="J99" s="11">
        <f t="shared" si="52"/>
        <v>0</v>
      </c>
      <c r="K99" s="11">
        <f t="shared" si="52"/>
        <v>0</v>
      </c>
      <c r="L99" s="11">
        <f t="shared" si="52"/>
        <v>0</v>
      </c>
      <c r="M99" s="11">
        <f t="shared" si="52"/>
        <v>0</v>
      </c>
      <c r="N99" s="48">
        <f t="shared" si="52"/>
        <v>0</v>
      </c>
      <c r="P99" s="48">
        <f aca="true" t="shared" si="53" ref="P99">P97+P98</f>
        <v>0</v>
      </c>
    </row>
  </sheetData>
  <mergeCells count="15">
    <mergeCell ref="C84:F84"/>
    <mergeCell ref="G84:J84"/>
    <mergeCell ref="K84:N84"/>
    <mergeCell ref="C6:F6"/>
    <mergeCell ref="G6:J6"/>
    <mergeCell ref="K6:N6"/>
    <mergeCell ref="C26:F26"/>
    <mergeCell ref="G26:J26"/>
    <mergeCell ref="K26:N26"/>
    <mergeCell ref="C46:F46"/>
    <mergeCell ref="G46:J46"/>
    <mergeCell ref="K46:N46"/>
    <mergeCell ref="C66:F66"/>
    <mergeCell ref="G66:J66"/>
    <mergeCell ref="K66:N6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6"/>
  <sheetViews>
    <sheetView zoomScale="70" zoomScaleNormal="70" workbookViewId="0" topLeftCell="A1">
      <selection activeCell="H50" sqref="H50"/>
    </sheetView>
  </sheetViews>
  <sheetFormatPr defaultColWidth="8.8515625" defaultRowHeight="15"/>
  <cols>
    <col min="1" max="1" width="12.28125" style="0" customWidth="1"/>
    <col min="2" max="2" width="34.57421875" style="0" customWidth="1"/>
    <col min="3" max="3" width="10.421875" style="0" customWidth="1"/>
    <col min="5" max="5" width="8.8515625" style="135" customWidth="1"/>
  </cols>
  <sheetData>
    <row r="2" ht="18.5">
      <c r="B2" s="1" t="s">
        <v>75</v>
      </c>
    </row>
    <row r="3" ht="18.5">
      <c r="B3" s="1"/>
    </row>
    <row r="4" ht="23.5">
      <c r="B4" s="2" t="s">
        <v>0</v>
      </c>
    </row>
    <row r="5" ht="24" thickBot="1">
      <c r="B5" s="2"/>
    </row>
    <row r="6" spans="1:16" ht="24" thickBot="1">
      <c r="A6" s="78" t="s">
        <v>58</v>
      </c>
      <c r="B6" s="99"/>
      <c r="C6" s="327" t="s">
        <v>25</v>
      </c>
      <c r="D6" s="328"/>
      <c r="E6" s="328"/>
      <c r="F6" s="329"/>
      <c r="G6" s="327" t="s">
        <v>26</v>
      </c>
      <c r="H6" s="328"/>
      <c r="I6" s="328"/>
      <c r="J6" s="329"/>
      <c r="K6" s="327" t="s">
        <v>27</v>
      </c>
      <c r="L6" s="328"/>
      <c r="M6" s="328"/>
      <c r="N6" s="329"/>
      <c r="P6" s="153" t="s">
        <v>189</v>
      </c>
    </row>
    <row r="7" spans="1:16" ht="15.5">
      <c r="A7" s="80"/>
      <c r="B7" s="7"/>
      <c r="C7" s="66">
        <v>2018</v>
      </c>
      <c r="D7" s="27">
        <v>2018</v>
      </c>
      <c r="E7" s="136">
        <v>2018</v>
      </c>
      <c r="F7" s="27">
        <v>2018</v>
      </c>
      <c r="G7" s="66">
        <v>2019</v>
      </c>
      <c r="H7" s="27">
        <v>2019</v>
      </c>
      <c r="I7" s="27">
        <v>2019</v>
      </c>
      <c r="J7" s="27">
        <v>2019</v>
      </c>
      <c r="K7" s="66">
        <v>2020</v>
      </c>
      <c r="L7" s="27">
        <v>2020</v>
      </c>
      <c r="M7" s="27">
        <v>2020</v>
      </c>
      <c r="N7" s="28">
        <v>2020</v>
      </c>
      <c r="P7" s="153">
        <v>2018</v>
      </c>
    </row>
    <row r="8" spans="1:16" ht="15" thickBot="1">
      <c r="A8" s="80"/>
      <c r="B8" s="7" t="s">
        <v>24</v>
      </c>
      <c r="C8" s="29" t="s">
        <v>20</v>
      </c>
      <c r="D8" s="30" t="s">
        <v>21</v>
      </c>
      <c r="E8" s="137" t="s">
        <v>22</v>
      </c>
      <c r="F8" s="30" t="s">
        <v>23</v>
      </c>
      <c r="G8" s="29" t="s">
        <v>20</v>
      </c>
      <c r="H8" s="30" t="s">
        <v>21</v>
      </c>
      <c r="I8" s="30" t="s">
        <v>22</v>
      </c>
      <c r="J8" s="30" t="s">
        <v>23</v>
      </c>
      <c r="K8" s="29" t="s">
        <v>20</v>
      </c>
      <c r="L8" s="30" t="s">
        <v>21</v>
      </c>
      <c r="M8" s="30" t="s">
        <v>22</v>
      </c>
      <c r="N8" s="31" t="s">
        <v>23</v>
      </c>
      <c r="P8" s="156" t="s">
        <v>23</v>
      </c>
    </row>
    <row r="9" spans="1:16" ht="15" thickBot="1">
      <c r="A9" s="81" t="s">
        <v>2</v>
      </c>
      <c r="B9" s="17" t="s">
        <v>1</v>
      </c>
      <c r="C9" s="9">
        <f aca="true" t="shared" si="0" ref="C9:N9">C27+C46+C64</f>
        <v>18842.735</v>
      </c>
      <c r="D9" s="9">
        <f t="shared" si="0"/>
        <v>22573.57</v>
      </c>
      <c r="E9" s="122">
        <f t="shared" si="0"/>
        <v>17644.774999999998</v>
      </c>
      <c r="F9" s="9">
        <f t="shared" si="0"/>
        <v>19816.739999999998</v>
      </c>
      <c r="G9" s="9">
        <f t="shared" si="0"/>
        <v>14224.490000000002</v>
      </c>
      <c r="H9" s="9">
        <f t="shared" si="0"/>
        <v>20401.17</v>
      </c>
      <c r="I9" s="9">
        <f t="shared" si="0"/>
        <v>0</v>
      </c>
      <c r="J9" s="9">
        <f t="shared" si="0"/>
        <v>0</v>
      </c>
      <c r="K9" s="9">
        <f t="shared" si="0"/>
        <v>0</v>
      </c>
      <c r="L9" s="9">
        <f t="shared" si="0"/>
        <v>0</v>
      </c>
      <c r="M9" s="9">
        <f t="shared" si="0"/>
        <v>0</v>
      </c>
      <c r="N9" s="107">
        <f t="shared" si="0"/>
        <v>0</v>
      </c>
      <c r="P9" s="44">
        <f aca="true" t="shared" si="1" ref="P9:P16">P27+P46+P64</f>
        <v>19804.739999999998</v>
      </c>
    </row>
    <row r="10" spans="1:16" ht="44" thickBot="1">
      <c r="A10" s="82" t="s">
        <v>10</v>
      </c>
      <c r="B10" s="6" t="s">
        <v>209</v>
      </c>
      <c r="C10" s="10">
        <f aca="true" t="shared" si="2" ref="C10:N10">C28+C47+C65</f>
        <v>18842.735</v>
      </c>
      <c r="D10" s="10">
        <f t="shared" si="2"/>
        <v>22573.57</v>
      </c>
      <c r="E10" s="138">
        <f t="shared" si="2"/>
        <v>17644.774999999998</v>
      </c>
      <c r="F10" s="10">
        <f t="shared" si="2"/>
        <v>19816.739999999998</v>
      </c>
      <c r="G10" s="10">
        <f t="shared" si="2"/>
        <v>14224.490000000002</v>
      </c>
      <c r="H10" s="10">
        <f t="shared" si="2"/>
        <v>20401.17</v>
      </c>
      <c r="I10" s="10">
        <f t="shared" si="2"/>
        <v>0</v>
      </c>
      <c r="J10" s="10">
        <f t="shared" si="2"/>
        <v>0</v>
      </c>
      <c r="K10" s="10">
        <f t="shared" si="2"/>
        <v>0</v>
      </c>
      <c r="L10" s="10">
        <f t="shared" si="2"/>
        <v>0</v>
      </c>
      <c r="M10" s="155">
        <f t="shared" si="2"/>
        <v>0</v>
      </c>
      <c r="N10" s="155">
        <f t="shared" si="2"/>
        <v>0</v>
      </c>
      <c r="P10" s="45">
        <f t="shared" si="1"/>
        <v>19804.739999999998</v>
      </c>
    </row>
    <row r="11" spans="1:16" ht="15" thickBot="1">
      <c r="A11" s="84" t="s">
        <v>3</v>
      </c>
      <c r="B11" s="17" t="s">
        <v>4</v>
      </c>
      <c r="C11" s="36">
        <f aca="true" t="shared" si="3" ref="C11:N11">C29+C48+C66</f>
        <v>0</v>
      </c>
      <c r="D11" s="36">
        <f t="shared" si="3"/>
        <v>0</v>
      </c>
      <c r="E11" s="123">
        <f t="shared" si="3"/>
        <v>0</v>
      </c>
      <c r="F11" s="36">
        <f t="shared" si="3"/>
        <v>0</v>
      </c>
      <c r="G11" s="36">
        <f t="shared" si="3"/>
        <v>0</v>
      </c>
      <c r="H11" s="36">
        <f t="shared" si="3"/>
        <v>40</v>
      </c>
      <c r="I11" s="36">
        <f t="shared" si="3"/>
        <v>0</v>
      </c>
      <c r="J11" s="36">
        <f t="shared" si="3"/>
        <v>0</v>
      </c>
      <c r="K11" s="36">
        <f t="shared" si="3"/>
        <v>0</v>
      </c>
      <c r="L11" s="36">
        <f t="shared" si="3"/>
        <v>0</v>
      </c>
      <c r="M11" s="36">
        <f t="shared" si="3"/>
        <v>0</v>
      </c>
      <c r="N11" s="44">
        <f t="shared" si="3"/>
        <v>0</v>
      </c>
      <c r="P11" s="46">
        <f t="shared" si="1"/>
        <v>0</v>
      </c>
    </row>
    <row r="12" spans="1:16" ht="29.5" thickBot="1">
      <c r="A12" s="83" t="s">
        <v>11</v>
      </c>
      <c r="B12" s="18" t="s">
        <v>5</v>
      </c>
      <c r="C12" s="37">
        <f aca="true" t="shared" si="4" ref="C12:N12">C30+C49+C67</f>
        <v>0</v>
      </c>
      <c r="D12" s="37">
        <f t="shared" si="4"/>
        <v>0</v>
      </c>
      <c r="E12" s="139">
        <f t="shared" si="4"/>
        <v>0</v>
      </c>
      <c r="F12" s="37">
        <f t="shared" si="4"/>
        <v>0</v>
      </c>
      <c r="G12" s="37">
        <f t="shared" si="4"/>
        <v>0</v>
      </c>
      <c r="H12" s="37">
        <f t="shared" si="4"/>
        <v>40</v>
      </c>
      <c r="I12" s="37">
        <f t="shared" si="4"/>
        <v>0</v>
      </c>
      <c r="J12" s="37">
        <f t="shared" si="4"/>
        <v>0</v>
      </c>
      <c r="K12" s="37">
        <f t="shared" si="4"/>
        <v>0</v>
      </c>
      <c r="L12" s="37">
        <f t="shared" si="4"/>
        <v>0</v>
      </c>
      <c r="M12" s="37">
        <f t="shared" si="4"/>
        <v>0</v>
      </c>
      <c r="N12" s="155">
        <f t="shared" si="4"/>
        <v>0</v>
      </c>
      <c r="P12" s="47">
        <f t="shared" si="1"/>
        <v>0</v>
      </c>
    </row>
    <row r="13" spans="1:16" ht="15" thickBot="1">
      <c r="A13" s="83" t="s">
        <v>12</v>
      </c>
      <c r="B13" s="18" t="s">
        <v>28</v>
      </c>
      <c r="C13" s="37">
        <f aca="true" t="shared" si="5" ref="C13:N13">C31+C50+C68</f>
        <v>0</v>
      </c>
      <c r="D13" s="37">
        <f t="shared" si="5"/>
        <v>0</v>
      </c>
      <c r="E13" s="139">
        <f t="shared" si="5"/>
        <v>0</v>
      </c>
      <c r="F13" s="37">
        <f t="shared" si="5"/>
        <v>0</v>
      </c>
      <c r="G13" s="37">
        <f t="shared" si="5"/>
        <v>0</v>
      </c>
      <c r="H13" s="37">
        <f t="shared" si="5"/>
        <v>0</v>
      </c>
      <c r="I13" s="37">
        <f t="shared" si="5"/>
        <v>0</v>
      </c>
      <c r="J13" s="37">
        <f t="shared" si="5"/>
        <v>0</v>
      </c>
      <c r="K13" s="37">
        <f t="shared" si="5"/>
        <v>0</v>
      </c>
      <c r="L13" s="37">
        <f t="shared" si="5"/>
        <v>0</v>
      </c>
      <c r="M13" s="37">
        <f t="shared" si="5"/>
        <v>0</v>
      </c>
      <c r="N13" s="45">
        <f t="shared" si="5"/>
        <v>0</v>
      </c>
      <c r="P13" s="47">
        <f t="shared" si="1"/>
        <v>0</v>
      </c>
    </row>
    <row r="14" spans="1:16" ht="15" thickBot="1">
      <c r="A14" s="83" t="s">
        <v>13</v>
      </c>
      <c r="B14" s="18" t="s">
        <v>6</v>
      </c>
      <c r="C14" s="37">
        <f aca="true" t="shared" si="6" ref="C14:N14">C32+C51+C69</f>
        <v>0</v>
      </c>
      <c r="D14" s="37">
        <f t="shared" si="6"/>
        <v>0</v>
      </c>
      <c r="E14" s="139">
        <f t="shared" si="6"/>
        <v>0</v>
      </c>
      <c r="F14" s="37">
        <f t="shared" si="6"/>
        <v>0</v>
      </c>
      <c r="G14" s="37">
        <f t="shared" si="6"/>
        <v>0</v>
      </c>
      <c r="H14" s="37">
        <f t="shared" si="6"/>
        <v>0</v>
      </c>
      <c r="I14" s="37">
        <f t="shared" si="6"/>
        <v>0</v>
      </c>
      <c r="J14" s="37">
        <f t="shared" si="6"/>
        <v>0</v>
      </c>
      <c r="K14" s="37">
        <f t="shared" si="6"/>
        <v>0</v>
      </c>
      <c r="L14" s="37">
        <f t="shared" si="6"/>
        <v>0</v>
      </c>
      <c r="M14" s="37">
        <f t="shared" si="6"/>
        <v>0</v>
      </c>
      <c r="N14" s="47">
        <f t="shared" si="6"/>
        <v>0</v>
      </c>
      <c r="P14" s="47">
        <f t="shared" si="1"/>
        <v>0</v>
      </c>
    </row>
    <row r="15" spans="1:16" ht="15" thickBot="1">
      <c r="A15" s="83" t="s">
        <v>14</v>
      </c>
      <c r="B15" s="6" t="s">
        <v>7</v>
      </c>
      <c r="C15" s="37">
        <f aca="true" t="shared" si="7" ref="C15:N15">C33+C52+C70</f>
        <v>0</v>
      </c>
      <c r="D15" s="37">
        <f t="shared" si="7"/>
        <v>0</v>
      </c>
      <c r="E15" s="139">
        <f t="shared" si="7"/>
        <v>0</v>
      </c>
      <c r="F15" s="37">
        <f t="shared" si="7"/>
        <v>0</v>
      </c>
      <c r="G15" s="37">
        <f t="shared" si="7"/>
        <v>0</v>
      </c>
      <c r="H15" s="37">
        <f t="shared" si="7"/>
        <v>0</v>
      </c>
      <c r="I15" s="37">
        <f t="shared" si="7"/>
        <v>0</v>
      </c>
      <c r="J15" s="37">
        <f t="shared" si="7"/>
        <v>0</v>
      </c>
      <c r="K15" s="37">
        <f t="shared" si="7"/>
        <v>0</v>
      </c>
      <c r="L15" s="37">
        <f t="shared" si="7"/>
        <v>0</v>
      </c>
      <c r="M15" s="37">
        <f t="shared" si="7"/>
        <v>0</v>
      </c>
      <c r="N15" s="47">
        <f t="shared" si="7"/>
        <v>0</v>
      </c>
      <c r="P15" s="47">
        <f t="shared" si="1"/>
        <v>0</v>
      </c>
    </row>
    <row r="16" spans="1:16" ht="15" thickBot="1">
      <c r="A16" s="83" t="s">
        <v>15</v>
      </c>
      <c r="B16" s="6" t="s">
        <v>56</v>
      </c>
      <c r="C16" s="37">
        <f aca="true" t="shared" si="8" ref="C16:N16">C34+C53+C71</f>
        <v>0</v>
      </c>
      <c r="D16" s="37">
        <f t="shared" si="8"/>
        <v>0</v>
      </c>
      <c r="E16" s="139">
        <f t="shared" si="8"/>
        <v>0</v>
      </c>
      <c r="F16" s="37">
        <f t="shared" si="8"/>
        <v>0</v>
      </c>
      <c r="G16" s="37">
        <f t="shared" si="8"/>
        <v>0</v>
      </c>
      <c r="H16" s="37">
        <f t="shared" si="8"/>
        <v>0</v>
      </c>
      <c r="I16" s="37">
        <f t="shared" si="8"/>
        <v>0</v>
      </c>
      <c r="J16" s="37">
        <f t="shared" si="8"/>
        <v>0</v>
      </c>
      <c r="K16" s="37">
        <f t="shared" si="8"/>
        <v>0</v>
      </c>
      <c r="L16" s="37">
        <f t="shared" si="8"/>
        <v>0</v>
      </c>
      <c r="M16" s="37">
        <f t="shared" si="8"/>
        <v>0</v>
      </c>
      <c r="N16" s="47">
        <f t="shared" si="8"/>
        <v>0</v>
      </c>
      <c r="P16" s="47">
        <f t="shared" si="1"/>
        <v>0</v>
      </c>
    </row>
    <row r="17" spans="1:16" ht="15" thickBot="1">
      <c r="A17" s="84" t="s">
        <v>8</v>
      </c>
      <c r="B17" s="39" t="s">
        <v>9</v>
      </c>
      <c r="C17" s="11">
        <f>C18</f>
        <v>2826.41025</v>
      </c>
      <c r="D17" s="11">
        <f aca="true" t="shared" si="9" ref="D17:P17">D18</f>
        <v>3386.0355</v>
      </c>
      <c r="E17" s="140">
        <f t="shared" si="9"/>
        <v>2646.7162499999995</v>
      </c>
      <c r="F17" s="11">
        <f t="shared" si="9"/>
        <v>2972.5109999999995</v>
      </c>
      <c r="G17" s="11">
        <f t="shared" si="9"/>
        <v>2133.6735000000003</v>
      </c>
      <c r="H17" s="11">
        <f t="shared" si="9"/>
        <v>3060.1755</v>
      </c>
      <c r="I17" s="11">
        <f t="shared" si="9"/>
        <v>0</v>
      </c>
      <c r="J17" s="11">
        <f t="shared" si="9"/>
        <v>0</v>
      </c>
      <c r="K17" s="11">
        <f t="shared" si="9"/>
        <v>0</v>
      </c>
      <c r="L17" s="11">
        <f t="shared" si="9"/>
        <v>0</v>
      </c>
      <c r="M17" s="11">
        <f t="shared" si="9"/>
        <v>0</v>
      </c>
      <c r="N17" s="48">
        <f t="shared" si="9"/>
        <v>0</v>
      </c>
      <c r="P17" s="48">
        <f t="shared" si="9"/>
        <v>2970.711</v>
      </c>
    </row>
    <row r="18" spans="1:16" ht="15" thickBot="1">
      <c r="A18" s="85" t="s">
        <v>53</v>
      </c>
      <c r="B18" s="56" t="s">
        <v>52</v>
      </c>
      <c r="C18" s="51">
        <f aca="true" t="shared" si="10" ref="C18:N18">C9*0.15</f>
        <v>2826.41025</v>
      </c>
      <c r="D18" s="51">
        <f t="shared" si="10"/>
        <v>3386.0355</v>
      </c>
      <c r="E18" s="141">
        <f t="shared" si="10"/>
        <v>2646.7162499999995</v>
      </c>
      <c r="F18" s="51">
        <f t="shared" si="10"/>
        <v>2972.5109999999995</v>
      </c>
      <c r="G18" s="51">
        <f t="shared" si="10"/>
        <v>2133.6735000000003</v>
      </c>
      <c r="H18" s="51">
        <f t="shared" si="10"/>
        <v>3060.1755</v>
      </c>
      <c r="I18" s="51">
        <f t="shared" si="10"/>
        <v>0</v>
      </c>
      <c r="J18" s="51">
        <f t="shared" si="10"/>
        <v>0</v>
      </c>
      <c r="K18" s="51">
        <f t="shared" si="10"/>
        <v>0</v>
      </c>
      <c r="L18" s="51">
        <f t="shared" si="10"/>
        <v>0</v>
      </c>
      <c r="M18" s="51">
        <f t="shared" si="10"/>
        <v>0</v>
      </c>
      <c r="N18" s="86">
        <f t="shared" si="10"/>
        <v>0</v>
      </c>
      <c r="P18" s="86">
        <f>P9*0.15</f>
        <v>2970.711</v>
      </c>
    </row>
    <row r="19" spans="1:16" ht="15" thickBot="1">
      <c r="A19" s="59"/>
      <c r="B19" s="60" t="s">
        <v>57</v>
      </c>
      <c r="C19" s="52">
        <f aca="true" t="shared" si="11" ref="C19:N19">C9+C11+C17</f>
        <v>21669.14525</v>
      </c>
      <c r="D19" s="52">
        <f t="shared" si="11"/>
        <v>25959.605499999998</v>
      </c>
      <c r="E19" s="142">
        <f t="shared" si="11"/>
        <v>20291.49125</v>
      </c>
      <c r="F19" s="52">
        <f t="shared" si="11"/>
        <v>22789.250999999997</v>
      </c>
      <c r="G19" s="52">
        <f t="shared" si="11"/>
        <v>16358.163500000002</v>
      </c>
      <c r="H19" s="52">
        <f t="shared" si="11"/>
        <v>23501.3455</v>
      </c>
      <c r="I19" s="52">
        <f t="shared" si="11"/>
        <v>0</v>
      </c>
      <c r="J19" s="52">
        <f t="shared" si="11"/>
        <v>0</v>
      </c>
      <c r="K19" s="52">
        <f t="shared" si="11"/>
        <v>0</v>
      </c>
      <c r="L19" s="52">
        <f t="shared" si="11"/>
        <v>0</v>
      </c>
      <c r="M19" s="52">
        <f t="shared" si="11"/>
        <v>0</v>
      </c>
      <c r="N19" s="53">
        <f t="shared" si="11"/>
        <v>0</v>
      </c>
      <c r="P19" s="53">
        <f>P9+P11+P17</f>
        <v>22775.450999999997</v>
      </c>
    </row>
    <row r="20" spans="1:16" ht="15" thickBot="1">
      <c r="A20" s="87" t="s">
        <v>16</v>
      </c>
      <c r="B20" s="54" t="s">
        <v>17</v>
      </c>
      <c r="C20" s="25">
        <f>C19*0.2</f>
        <v>4333.82905</v>
      </c>
      <c r="D20" s="25">
        <f aca="true" t="shared" si="12" ref="D20:N20">D19*0.2</f>
        <v>5191.9211</v>
      </c>
      <c r="E20" s="143">
        <f t="shared" si="12"/>
        <v>4058.29825</v>
      </c>
      <c r="F20" s="25">
        <f t="shared" si="12"/>
        <v>4557.8502</v>
      </c>
      <c r="G20" s="25">
        <f t="shared" si="12"/>
        <v>3271.6327000000006</v>
      </c>
      <c r="H20" s="25">
        <f t="shared" si="12"/>
        <v>4700.2691</v>
      </c>
      <c r="I20" s="25">
        <f t="shared" si="12"/>
        <v>0</v>
      </c>
      <c r="J20" s="25">
        <f t="shared" si="12"/>
        <v>0</v>
      </c>
      <c r="K20" s="25">
        <f t="shared" si="12"/>
        <v>0</v>
      </c>
      <c r="L20" s="25">
        <f t="shared" si="12"/>
        <v>0</v>
      </c>
      <c r="M20" s="25">
        <f t="shared" si="12"/>
        <v>0</v>
      </c>
      <c r="N20" s="58">
        <f t="shared" si="12"/>
        <v>0</v>
      </c>
      <c r="P20" s="58">
        <f aca="true" t="shared" si="13" ref="P20">P19*0.2</f>
        <v>4555.0902</v>
      </c>
    </row>
    <row r="21" spans="1:16" ht="15" thickBot="1">
      <c r="A21" s="88" t="s">
        <v>18</v>
      </c>
      <c r="B21" s="89" t="s">
        <v>19</v>
      </c>
      <c r="C21" s="11">
        <f>C19+C20</f>
        <v>26002.9743</v>
      </c>
      <c r="D21" s="11">
        <f aca="true" t="shared" si="14" ref="D21:N21">D19+D20</f>
        <v>31151.526599999997</v>
      </c>
      <c r="E21" s="140">
        <f t="shared" si="14"/>
        <v>24349.7895</v>
      </c>
      <c r="F21" s="11">
        <f t="shared" si="14"/>
        <v>27347.101199999997</v>
      </c>
      <c r="G21" s="11">
        <f t="shared" si="14"/>
        <v>19629.796200000004</v>
      </c>
      <c r="H21" s="11">
        <f t="shared" si="14"/>
        <v>28201.6146</v>
      </c>
      <c r="I21" s="11">
        <f t="shared" si="14"/>
        <v>0</v>
      </c>
      <c r="J21" s="11">
        <f t="shared" si="14"/>
        <v>0</v>
      </c>
      <c r="K21" s="11">
        <f t="shared" si="14"/>
        <v>0</v>
      </c>
      <c r="L21" s="11">
        <f t="shared" si="14"/>
        <v>0</v>
      </c>
      <c r="M21" s="11">
        <f t="shared" si="14"/>
        <v>0</v>
      </c>
      <c r="N21" s="48">
        <f t="shared" si="14"/>
        <v>0</v>
      </c>
      <c r="P21" s="48">
        <f aca="true" t="shared" si="15" ref="P21">P19+P20</f>
        <v>27330.541199999996</v>
      </c>
    </row>
    <row r="22" spans="1:16" ht="15" thickBot="1">
      <c r="A22" s="206"/>
      <c r="B22" s="75"/>
      <c r="C22" s="76"/>
      <c r="D22" s="76"/>
      <c r="E22" s="146"/>
      <c r="F22" s="76"/>
      <c r="G22" s="76"/>
      <c r="H22" s="76"/>
      <c r="I22" s="76"/>
      <c r="J22" s="76"/>
      <c r="K22" s="76"/>
      <c r="L22" s="76"/>
      <c r="M22" s="76"/>
      <c r="N22" s="76"/>
      <c r="O22" s="100"/>
      <c r="P22" s="76"/>
    </row>
    <row r="23" spans="1:3" ht="24" thickBot="1">
      <c r="A23" s="78" t="s">
        <v>59</v>
      </c>
      <c r="C23" s="2"/>
    </row>
    <row r="24" spans="1:16" ht="24" thickBot="1">
      <c r="A24" s="78" t="s">
        <v>86</v>
      </c>
      <c r="B24" s="180"/>
      <c r="C24" s="327" t="s">
        <v>25</v>
      </c>
      <c r="D24" s="328"/>
      <c r="E24" s="328"/>
      <c r="F24" s="329"/>
      <c r="G24" s="327" t="s">
        <v>26</v>
      </c>
      <c r="H24" s="328"/>
      <c r="I24" s="328"/>
      <c r="J24" s="329"/>
      <c r="K24" s="327" t="s">
        <v>27</v>
      </c>
      <c r="L24" s="328"/>
      <c r="M24" s="328"/>
      <c r="N24" s="329"/>
      <c r="O24" s="7"/>
      <c r="P24" s="153" t="s">
        <v>189</v>
      </c>
    </row>
    <row r="25" spans="1:16" ht="15.5">
      <c r="A25" s="80"/>
      <c r="B25" s="7"/>
      <c r="C25" s="170">
        <v>2018</v>
      </c>
      <c r="D25" s="27">
        <v>2018</v>
      </c>
      <c r="E25" s="136">
        <v>2018</v>
      </c>
      <c r="F25" s="28">
        <v>2018</v>
      </c>
      <c r="G25" s="170">
        <v>2019</v>
      </c>
      <c r="H25" s="27">
        <v>2019</v>
      </c>
      <c r="I25" s="27">
        <v>2019</v>
      </c>
      <c r="J25" s="28">
        <v>2019</v>
      </c>
      <c r="K25" s="170">
        <v>2020</v>
      </c>
      <c r="L25" s="27">
        <v>2020</v>
      </c>
      <c r="M25" s="27">
        <v>2020</v>
      </c>
      <c r="N25" s="28">
        <v>2020</v>
      </c>
      <c r="O25" s="7"/>
      <c r="P25" s="153">
        <v>2018</v>
      </c>
    </row>
    <row r="26" spans="1:16" ht="15" thickBot="1">
      <c r="A26" s="80"/>
      <c r="B26" s="7" t="s">
        <v>24</v>
      </c>
      <c r="C26" s="29" t="s">
        <v>20</v>
      </c>
      <c r="D26" s="30" t="s">
        <v>21</v>
      </c>
      <c r="E26" s="137" t="s">
        <v>22</v>
      </c>
      <c r="F26" s="31" t="s">
        <v>23</v>
      </c>
      <c r="G26" s="29" t="s">
        <v>20</v>
      </c>
      <c r="H26" s="30" t="s">
        <v>21</v>
      </c>
      <c r="I26" s="30" t="s">
        <v>22</v>
      </c>
      <c r="J26" s="31" t="s">
        <v>23</v>
      </c>
      <c r="K26" s="29" t="s">
        <v>20</v>
      </c>
      <c r="L26" s="30" t="s">
        <v>21</v>
      </c>
      <c r="M26" s="30" t="s">
        <v>22</v>
      </c>
      <c r="N26" s="31" t="s">
        <v>23</v>
      </c>
      <c r="O26" s="7"/>
      <c r="P26" s="156" t="s">
        <v>23</v>
      </c>
    </row>
    <row r="27" spans="1:16" ht="15" thickBot="1">
      <c r="A27" s="81" t="s">
        <v>2</v>
      </c>
      <c r="B27" s="17" t="s">
        <v>1</v>
      </c>
      <c r="C27" s="107">
        <f>C28</f>
        <v>15582.3</v>
      </c>
      <c r="D27" s="107">
        <f aca="true" t="shared" si="16" ref="D27:P27">D28</f>
        <v>18706.1</v>
      </c>
      <c r="E27" s="107">
        <f t="shared" si="16"/>
        <v>16687.17</v>
      </c>
      <c r="F27" s="46">
        <f t="shared" si="16"/>
        <v>16658.1</v>
      </c>
      <c r="G27" s="107">
        <f t="shared" si="16"/>
        <v>12513.53</v>
      </c>
      <c r="H27" s="107">
        <f t="shared" si="16"/>
        <v>12521.08</v>
      </c>
      <c r="I27" s="107">
        <f t="shared" si="16"/>
        <v>0</v>
      </c>
      <c r="J27" s="46">
        <f t="shared" si="16"/>
        <v>0</v>
      </c>
      <c r="K27" s="107">
        <f t="shared" si="16"/>
        <v>0</v>
      </c>
      <c r="L27" s="107">
        <f t="shared" si="16"/>
        <v>0</v>
      </c>
      <c r="M27" s="107">
        <f t="shared" si="16"/>
        <v>0</v>
      </c>
      <c r="N27" s="46">
        <f t="shared" si="16"/>
        <v>0</v>
      </c>
      <c r="O27" s="192"/>
      <c r="P27" s="44">
        <f t="shared" si="16"/>
        <v>16646.1</v>
      </c>
    </row>
    <row r="28" spans="1:16" ht="44" thickBot="1">
      <c r="A28" s="82" t="s">
        <v>10</v>
      </c>
      <c r="B28" s="6" t="s">
        <v>209</v>
      </c>
      <c r="C28" s="205">
        <v>15582.3</v>
      </c>
      <c r="D28" s="178">
        <v>18706.1</v>
      </c>
      <c r="E28" s="179">
        <v>16687.17</v>
      </c>
      <c r="F28" s="188">
        <v>16658.1</v>
      </c>
      <c r="G28" s="187">
        <v>12513.53</v>
      </c>
      <c r="H28" s="178">
        <v>12521.08</v>
      </c>
      <c r="I28" s="178">
        <v>0</v>
      </c>
      <c r="J28" s="188">
        <v>0</v>
      </c>
      <c r="K28" s="187">
        <v>0</v>
      </c>
      <c r="L28" s="178">
        <v>0</v>
      </c>
      <c r="M28" s="178">
        <v>0</v>
      </c>
      <c r="N28" s="188">
        <v>0</v>
      </c>
      <c r="P28" s="191">
        <v>16646.1</v>
      </c>
    </row>
    <row r="29" spans="1:16" ht="15" thickBot="1">
      <c r="A29" s="84" t="s">
        <v>3</v>
      </c>
      <c r="B29" s="17" t="s">
        <v>4</v>
      </c>
      <c r="C29" s="175">
        <f>C30+C31+C32+C33+C34</f>
        <v>0</v>
      </c>
      <c r="D29" s="175">
        <f>D30+D31+D32+D33+D34</f>
        <v>0</v>
      </c>
      <c r="E29" s="176">
        <f aca="true" t="shared" si="17" ref="E29:N29">E30+E31+E32+E33+E34</f>
        <v>0</v>
      </c>
      <c r="F29" s="177">
        <f t="shared" si="17"/>
        <v>0</v>
      </c>
      <c r="G29" s="175">
        <f t="shared" si="17"/>
        <v>0</v>
      </c>
      <c r="H29" s="175">
        <f t="shared" si="17"/>
        <v>0</v>
      </c>
      <c r="I29" s="175">
        <f t="shared" si="17"/>
        <v>0</v>
      </c>
      <c r="J29" s="177">
        <f t="shared" si="17"/>
        <v>0</v>
      </c>
      <c r="K29" s="175">
        <f t="shared" si="17"/>
        <v>0</v>
      </c>
      <c r="L29" s="175">
        <f t="shared" si="17"/>
        <v>0</v>
      </c>
      <c r="M29" s="175">
        <f t="shared" si="17"/>
        <v>0</v>
      </c>
      <c r="N29" s="177">
        <f t="shared" si="17"/>
        <v>0</v>
      </c>
      <c r="O29" s="7"/>
      <c r="P29" s="46">
        <f aca="true" t="shared" si="18" ref="P29">P30+P31+P32+P33+P34</f>
        <v>0</v>
      </c>
    </row>
    <row r="30" spans="1:16" ht="29">
      <c r="A30" s="83" t="s">
        <v>11</v>
      </c>
      <c r="B30" s="18" t="s">
        <v>5</v>
      </c>
      <c r="C30" s="37">
        <v>0</v>
      </c>
      <c r="D30" s="37">
        <v>0</v>
      </c>
      <c r="E30" s="139">
        <v>0</v>
      </c>
      <c r="F30" s="47">
        <v>0</v>
      </c>
      <c r="G30" s="37">
        <v>0</v>
      </c>
      <c r="H30" s="37">
        <v>0</v>
      </c>
      <c r="I30" s="37">
        <v>0</v>
      </c>
      <c r="J30" s="47">
        <v>0</v>
      </c>
      <c r="K30" s="37">
        <v>0</v>
      </c>
      <c r="L30" s="37">
        <v>0</v>
      </c>
      <c r="M30" s="37">
        <v>0</v>
      </c>
      <c r="N30" s="47">
        <v>0</v>
      </c>
      <c r="O30" s="7"/>
      <c r="P30" s="47">
        <v>0</v>
      </c>
    </row>
    <row r="31" spans="1:16" ht="23.25" customHeight="1">
      <c r="A31" s="83" t="s">
        <v>12</v>
      </c>
      <c r="B31" s="18" t="s">
        <v>28</v>
      </c>
      <c r="C31" s="10">
        <v>0</v>
      </c>
      <c r="D31" s="10">
        <v>0</v>
      </c>
      <c r="E31" s="138">
        <v>0</v>
      </c>
      <c r="F31" s="45">
        <v>0</v>
      </c>
      <c r="G31" s="10">
        <v>0</v>
      </c>
      <c r="H31" s="10">
        <v>0</v>
      </c>
      <c r="I31" s="10">
        <v>0</v>
      </c>
      <c r="J31" s="45">
        <v>0</v>
      </c>
      <c r="K31" s="10">
        <v>0</v>
      </c>
      <c r="L31" s="10">
        <v>0</v>
      </c>
      <c r="M31" s="10">
        <v>0</v>
      </c>
      <c r="N31" s="45">
        <v>0</v>
      </c>
      <c r="O31" s="7"/>
      <c r="P31" s="45">
        <v>0</v>
      </c>
    </row>
    <row r="32" spans="1:16" ht="15">
      <c r="A32" s="83" t="s">
        <v>13</v>
      </c>
      <c r="B32" s="18" t="s">
        <v>6</v>
      </c>
      <c r="C32" s="10">
        <v>0</v>
      </c>
      <c r="D32" s="10">
        <v>0</v>
      </c>
      <c r="E32" s="138">
        <v>0</v>
      </c>
      <c r="F32" s="45">
        <v>0</v>
      </c>
      <c r="G32" s="10">
        <v>0</v>
      </c>
      <c r="H32" s="10">
        <v>0</v>
      </c>
      <c r="I32" s="10">
        <v>0</v>
      </c>
      <c r="J32" s="45">
        <v>0</v>
      </c>
      <c r="K32" s="10">
        <v>0</v>
      </c>
      <c r="L32" s="10">
        <v>0</v>
      </c>
      <c r="M32" s="10">
        <v>0</v>
      </c>
      <c r="N32" s="45">
        <v>0</v>
      </c>
      <c r="O32" s="7"/>
      <c r="P32" s="45">
        <v>0</v>
      </c>
    </row>
    <row r="33" spans="1:18" ht="15">
      <c r="A33" s="83" t="s">
        <v>14</v>
      </c>
      <c r="B33" s="6" t="s">
        <v>7</v>
      </c>
      <c r="C33" s="10">
        <v>0</v>
      </c>
      <c r="D33" s="10">
        <v>0</v>
      </c>
      <c r="E33" s="138">
        <v>0</v>
      </c>
      <c r="F33" s="45">
        <v>0</v>
      </c>
      <c r="G33" s="10">
        <v>0</v>
      </c>
      <c r="H33" s="10">
        <v>0</v>
      </c>
      <c r="I33" s="10">
        <v>0</v>
      </c>
      <c r="J33" s="45">
        <v>0</v>
      </c>
      <c r="K33" s="10">
        <v>0</v>
      </c>
      <c r="L33" s="10">
        <v>0</v>
      </c>
      <c r="M33" s="10">
        <v>0</v>
      </c>
      <c r="N33" s="45">
        <v>0</v>
      </c>
      <c r="O33" s="7"/>
      <c r="P33" s="45">
        <v>0</v>
      </c>
      <c r="Q33" s="7"/>
      <c r="R33" s="7"/>
    </row>
    <row r="34" spans="1:18" ht="15" thickBot="1">
      <c r="A34" s="83" t="s">
        <v>15</v>
      </c>
      <c r="B34" s="6" t="s">
        <v>56</v>
      </c>
      <c r="C34" s="10">
        <v>0</v>
      </c>
      <c r="D34" s="10">
        <v>0</v>
      </c>
      <c r="E34" s="138">
        <v>0</v>
      </c>
      <c r="F34" s="45">
        <v>0</v>
      </c>
      <c r="G34" s="10">
        <v>0</v>
      </c>
      <c r="H34" s="10">
        <v>0</v>
      </c>
      <c r="I34" s="10">
        <v>0</v>
      </c>
      <c r="J34" s="45">
        <v>0</v>
      </c>
      <c r="K34" s="10">
        <v>0</v>
      </c>
      <c r="L34" s="10">
        <v>0</v>
      </c>
      <c r="M34" s="10">
        <v>0</v>
      </c>
      <c r="N34" s="45">
        <v>0</v>
      </c>
      <c r="O34" s="7"/>
      <c r="P34" s="45">
        <v>0</v>
      </c>
      <c r="Q34" s="7"/>
      <c r="R34" s="7"/>
    </row>
    <row r="35" spans="1:18" ht="15" thickBot="1">
      <c r="A35" s="84" t="s">
        <v>8</v>
      </c>
      <c r="B35" s="39" t="s">
        <v>9</v>
      </c>
      <c r="C35" s="11">
        <f>C36</f>
        <v>2337.345</v>
      </c>
      <c r="D35" s="11">
        <f aca="true" t="shared" si="19" ref="D35:P35">D36</f>
        <v>2805.9149999999995</v>
      </c>
      <c r="E35" s="140">
        <f t="shared" si="19"/>
        <v>2503.0754999999995</v>
      </c>
      <c r="F35" s="48">
        <f t="shared" si="19"/>
        <v>2498.7149999999997</v>
      </c>
      <c r="G35" s="11">
        <f t="shared" si="19"/>
        <v>1877.0295</v>
      </c>
      <c r="H35" s="11">
        <f t="shared" si="19"/>
        <v>1878.1619999999998</v>
      </c>
      <c r="I35" s="11">
        <f t="shared" si="19"/>
        <v>0</v>
      </c>
      <c r="J35" s="48">
        <f t="shared" si="19"/>
        <v>0</v>
      </c>
      <c r="K35" s="11">
        <f t="shared" si="19"/>
        <v>0</v>
      </c>
      <c r="L35" s="11">
        <f t="shared" si="19"/>
        <v>0</v>
      </c>
      <c r="M35" s="11">
        <f t="shared" si="19"/>
        <v>0</v>
      </c>
      <c r="N35" s="48">
        <f t="shared" si="19"/>
        <v>0</v>
      </c>
      <c r="O35" s="7"/>
      <c r="P35" s="48">
        <f t="shared" si="19"/>
        <v>2496.9149999999995</v>
      </c>
      <c r="Q35" s="7"/>
      <c r="R35" s="7"/>
    </row>
    <row r="36" spans="1:18" s="35" customFormat="1" ht="15" thickBot="1">
      <c r="A36" s="85" t="s">
        <v>53</v>
      </c>
      <c r="B36" s="56" t="s">
        <v>52</v>
      </c>
      <c r="C36" s="51">
        <f aca="true" t="shared" si="20" ref="C36:N36">C27*0.15</f>
        <v>2337.345</v>
      </c>
      <c r="D36" s="51">
        <f t="shared" si="20"/>
        <v>2805.9149999999995</v>
      </c>
      <c r="E36" s="141">
        <f t="shared" si="20"/>
        <v>2503.0754999999995</v>
      </c>
      <c r="F36" s="86">
        <f t="shared" si="20"/>
        <v>2498.7149999999997</v>
      </c>
      <c r="G36" s="51">
        <f t="shared" si="20"/>
        <v>1877.0295</v>
      </c>
      <c r="H36" s="51">
        <f t="shared" si="20"/>
        <v>1878.1619999999998</v>
      </c>
      <c r="I36" s="51">
        <f t="shared" si="20"/>
        <v>0</v>
      </c>
      <c r="J36" s="86">
        <f t="shared" si="20"/>
        <v>0</v>
      </c>
      <c r="K36" s="51">
        <f t="shared" si="20"/>
        <v>0</v>
      </c>
      <c r="L36" s="51">
        <f t="shared" si="20"/>
        <v>0</v>
      </c>
      <c r="M36" s="51">
        <f t="shared" si="20"/>
        <v>0</v>
      </c>
      <c r="N36" s="86">
        <f t="shared" si="20"/>
        <v>0</v>
      </c>
      <c r="O36" s="34"/>
      <c r="P36" s="86">
        <f>P27*0.15</f>
        <v>2496.9149999999995</v>
      </c>
      <c r="Q36" s="34"/>
      <c r="R36" s="34"/>
    </row>
    <row r="37" spans="1:18" ht="15" thickBot="1">
      <c r="A37" s="59"/>
      <c r="B37" s="60" t="s">
        <v>57</v>
      </c>
      <c r="C37" s="52">
        <f aca="true" t="shared" si="21" ref="C37:N37">C27+C29+C35</f>
        <v>17919.645</v>
      </c>
      <c r="D37" s="52">
        <f t="shared" si="21"/>
        <v>21512.015</v>
      </c>
      <c r="E37" s="142">
        <f t="shared" si="21"/>
        <v>19190.245499999997</v>
      </c>
      <c r="F37" s="53">
        <f t="shared" si="21"/>
        <v>19156.815</v>
      </c>
      <c r="G37" s="52">
        <f t="shared" si="21"/>
        <v>14390.559500000001</v>
      </c>
      <c r="H37" s="52">
        <f t="shared" si="21"/>
        <v>14399.242</v>
      </c>
      <c r="I37" s="52">
        <f t="shared" si="21"/>
        <v>0</v>
      </c>
      <c r="J37" s="53">
        <f t="shared" si="21"/>
        <v>0</v>
      </c>
      <c r="K37" s="52">
        <f t="shared" si="21"/>
        <v>0</v>
      </c>
      <c r="L37" s="52">
        <f t="shared" si="21"/>
        <v>0</v>
      </c>
      <c r="M37" s="52">
        <f t="shared" si="21"/>
        <v>0</v>
      </c>
      <c r="N37" s="53">
        <f t="shared" si="21"/>
        <v>0</v>
      </c>
      <c r="O37" s="7"/>
      <c r="P37" s="53">
        <f>P27+P29+P35</f>
        <v>19143.015</v>
      </c>
      <c r="Q37" s="7"/>
      <c r="R37" s="7"/>
    </row>
    <row r="38" spans="1:18" ht="15" thickBot="1">
      <c r="A38" s="87" t="s">
        <v>16</v>
      </c>
      <c r="B38" s="54" t="s">
        <v>17</v>
      </c>
      <c r="C38" s="25">
        <f>C37*0.2</f>
        <v>3583.929</v>
      </c>
      <c r="D38" s="25">
        <f aca="true" t="shared" si="22" ref="D38:N38">D37*0.2</f>
        <v>4302.403</v>
      </c>
      <c r="E38" s="143">
        <f t="shared" si="22"/>
        <v>3838.0490999999997</v>
      </c>
      <c r="F38" s="58">
        <f t="shared" si="22"/>
        <v>3831.363</v>
      </c>
      <c r="G38" s="25">
        <f t="shared" si="22"/>
        <v>2878.1119000000003</v>
      </c>
      <c r="H38" s="25">
        <f t="shared" si="22"/>
        <v>2879.8484000000003</v>
      </c>
      <c r="I38" s="25">
        <f t="shared" si="22"/>
        <v>0</v>
      </c>
      <c r="J38" s="58">
        <f t="shared" si="22"/>
        <v>0</v>
      </c>
      <c r="K38" s="25">
        <f t="shared" si="22"/>
        <v>0</v>
      </c>
      <c r="L38" s="25">
        <f t="shared" si="22"/>
        <v>0</v>
      </c>
      <c r="M38" s="25">
        <f t="shared" si="22"/>
        <v>0</v>
      </c>
      <c r="N38" s="58">
        <f t="shared" si="22"/>
        <v>0</v>
      </c>
      <c r="O38" s="7"/>
      <c r="P38" s="58">
        <f aca="true" t="shared" si="23" ref="P38">P37*0.2</f>
        <v>3828.603</v>
      </c>
      <c r="Q38" s="7"/>
      <c r="R38" s="7"/>
    </row>
    <row r="39" spans="1:16" ht="15" thickBot="1">
      <c r="A39" s="88" t="s">
        <v>18</v>
      </c>
      <c r="B39" s="89" t="s">
        <v>19</v>
      </c>
      <c r="C39" s="11">
        <f>C37+C38</f>
        <v>21503.574</v>
      </c>
      <c r="D39" s="11">
        <f aca="true" t="shared" si="24" ref="D39:N39">D37+D38</f>
        <v>25814.417999999998</v>
      </c>
      <c r="E39" s="140">
        <f t="shared" si="24"/>
        <v>23028.294599999997</v>
      </c>
      <c r="F39" s="48">
        <f t="shared" si="24"/>
        <v>22988.178</v>
      </c>
      <c r="G39" s="11">
        <f t="shared" si="24"/>
        <v>17268.671400000003</v>
      </c>
      <c r="H39" s="11">
        <f t="shared" si="24"/>
        <v>17279.0904</v>
      </c>
      <c r="I39" s="11">
        <f t="shared" si="24"/>
        <v>0</v>
      </c>
      <c r="J39" s="48">
        <f t="shared" si="24"/>
        <v>0</v>
      </c>
      <c r="K39" s="11">
        <f t="shared" si="24"/>
        <v>0</v>
      </c>
      <c r="L39" s="11">
        <f t="shared" si="24"/>
        <v>0</v>
      </c>
      <c r="M39" s="11">
        <f t="shared" si="24"/>
        <v>0</v>
      </c>
      <c r="N39" s="48">
        <f t="shared" si="24"/>
        <v>0</v>
      </c>
      <c r="P39" s="48">
        <f aca="true" t="shared" si="25" ref="P39">P37+P38</f>
        <v>22971.618</v>
      </c>
    </row>
    <row r="42" ht="15" thickBot="1"/>
    <row r="43" spans="1:16" ht="24" thickBot="1">
      <c r="A43" s="78" t="s">
        <v>87</v>
      </c>
      <c r="B43" s="180"/>
      <c r="C43" s="327" t="s">
        <v>25</v>
      </c>
      <c r="D43" s="328"/>
      <c r="E43" s="328"/>
      <c r="F43" s="329"/>
      <c r="G43" s="330" t="s">
        <v>26</v>
      </c>
      <c r="H43" s="328"/>
      <c r="I43" s="328"/>
      <c r="J43" s="328"/>
      <c r="K43" s="327" t="s">
        <v>27</v>
      </c>
      <c r="L43" s="328"/>
      <c r="M43" s="328"/>
      <c r="N43" s="329"/>
      <c r="P43" s="153" t="s">
        <v>189</v>
      </c>
    </row>
    <row r="44" spans="1:16" ht="15.5">
      <c r="A44" s="80"/>
      <c r="B44" s="7"/>
      <c r="C44" s="170">
        <v>2018</v>
      </c>
      <c r="D44" s="27">
        <v>2018</v>
      </c>
      <c r="E44" s="136">
        <v>2018</v>
      </c>
      <c r="F44" s="28">
        <v>2018</v>
      </c>
      <c r="G44" s="27">
        <v>2019</v>
      </c>
      <c r="H44" s="27">
        <v>2019</v>
      </c>
      <c r="I44" s="27">
        <v>2019</v>
      </c>
      <c r="J44" s="27">
        <v>2019</v>
      </c>
      <c r="K44" s="170">
        <v>2020</v>
      </c>
      <c r="L44" s="27">
        <v>2020</v>
      </c>
      <c r="M44" s="27">
        <v>2020</v>
      </c>
      <c r="N44" s="28">
        <v>2020</v>
      </c>
      <c r="P44" s="153">
        <v>2018</v>
      </c>
    </row>
    <row r="45" spans="1:16" ht="15" thickBot="1">
      <c r="A45" s="80"/>
      <c r="B45" s="7" t="s">
        <v>24</v>
      </c>
      <c r="C45" s="29" t="s">
        <v>20</v>
      </c>
      <c r="D45" s="30" t="s">
        <v>21</v>
      </c>
      <c r="E45" s="137" t="s">
        <v>22</v>
      </c>
      <c r="F45" s="31" t="s">
        <v>23</v>
      </c>
      <c r="G45" s="30" t="s">
        <v>20</v>
      </c>
      <c r="H45" s="30" t="s">
        <v>21</v>
      </c>
      <c r="I45" s="30" t="s">
        <v>22</v>
      </c>
      <c r="J45" s="30" t="s">
        <v>23</v>
      </c>
      <c r="K45" s="29" t="s">
        <v>20</v>
      </c>
      <c r="L45" s="30" t="s">
        <v>21</v>
      </c>
      <c r="M45" s="30" t="s">
        <v>22</v>
      </c>
      <c r="N45" s="31" t="s">
        <v>23</v>
      </c>
      <c r="P45" s="156" t="s">
        <v>23</v>
      </c>
    </row>
    <row r="46" spans="1:16" ht="15">
      <c r="A46" s="81" t="s">
        <v>2</v>
      </c>
      <c r="B46" s="173" t="s">
        <v>1</v>
      </c>
      <c r="C46" s="107">
        <f>C47</f>
        <v>3260.435</v>
      </c>
      <c r="D46" s="107">
        <f aca="true" t="shared" si="26" ref="D46:P46">D47</f>
        <v>3867.47</v>
      </c>
      <c r="E46" s="107">
        <f t="shared" si="26"/>
        <v>957.605</v>
      </c>
      <c r="F46" s="46">
        <f t="shared" si="26"/>
        <v>3158.6400000000003</v>
      </c>
      <c r="G46" s="181">
        <f t="shared" si="26"/>
        <v>1710.96</v>
      </c>
      <c r="H46" s="107">
        <f t="shared" si="26"/>
        <v>7880.09</v>
      </c>
      <c r="I46" s="107">
        <f t="shared" si="26"/>
        <v>0</v>
      </c>
      <c r="J46" s="36">
        <f t="shared" si="26"/>
        <v>0</v>
      </c>
      <c r="K46" s="107">
        <f t="shared" si="26"/>
        <v>0</v>
      </c>
      <c r="L46" s="107">
        <f t="shared" si="26"/>
        <v>0</v>
      </c>
      <c r="M46" s="107">
        <f t="shared" si="26"/>
        <v>0</v>
      </c>
      <c r="N46" s="46">
        <f t="shared" si="26"/>
        <v>0</v>
      </c>
      <c r="O46" s="192"/>
      <c r="P46" s="46">
        <f t="shared" si="26"/>
        <v>3158.6400000000003</v>
      </c>
    </row>
    <row r="47" spans="1:16" ht="43.5">
      <c r="A47" s="82" t="s">
        <v>10</v>
      </c>
      <c r="B47" s="6" t="s">
        <v>209</v>
      </c>
      <c r="C47" s="187">
        <v>3260.435</v>
      </c>
      <c r="D47" s="178">
        <v>3867.47</v>
      </c>
      <c r="E47" s="179">
        <v>957.605</v>
      </c>
      <c r="F47" s="188">
        <v>3158.6400000000003</v>
      </c>
      <c r="G47" s="182">
        <v>1710.96</v>
      </c>
      <c r="H47" s="178">
        <v>7880.09</v>
      </c>
      <c r="I47" s="178">
        <v>0</v>
      </c>
      <c r="J47" s="199">
        <v>0</v>
      </c>
      <c r="K47" s="187">
        <v>0</v>
      </c>
      <c r="L47" s="178">
        <v>0</v>
      </c>
      <c r="M47" s="178">
        <v>0</v>
      </c>
      <c r="N47" s="188">
        <v>0</v>
      </c>
      <c r="O47" s="7"/>
      <c r="P47" s="203">
        <v>3158.6400000000003</v>
      </c>
    </row>
    <row r="48" spans="1:16" ht="15" thickBot="1">
      <c r="A48" s="84" t="s">
        <v>3</v>
      </c>
      <c r="B48" s="174" t="s">
        <v>4</v>
      </c>
      <c r="C48" s="175">
        <f>C49+C50+C51+C52+C53</f>
        <v>0</v>
      </c>
      <c r="D48" s="175">
        <f>D49+D50+D51+D52+D53</f>
        <v>0</v>
      </c>
      <c r="E48" s="176">
        <f aca="true" t="shared" si="27" ref="E48:N48">E49+E50+E51+E52+E53</f>
        <v>0</v>
      </c>
      <c r="F48" s="177">
        <f t="shared" si="27"/>
        <v>0</v>
      </c>
      <c r="G48" s="183">
        <f t="shared" si="27"/>
        <v>0</v>
      </c>
      <c r="H48" s="175">
        <f t="shared" si="27"/>
        <v>40</v>
      </c>
      <c r="I48" s="175">
        <f t="shared" si="27"/>
        <v>0</v>
      </c>
      <c r="J48" s="175">
        <f t="shared" si="27"/>
        <v>0</v>
      </c>
      <c r="K48" s="175">
        <f t="shared" si="27"/>
        <v>0</v>
      </c>
      <c r="L48" s="175">
        <f t="shared" si="27"/>
        <v>0</v>
      </c>
      <c r="M48" s="175">
        <f t="shared" si="27"/>
        <v>0</v>
      </c>
      <c r="N48" s="177">
        <f t="shared" si="27"/>
        <v>0</v>
      </c>
      <c r="O48" s="7"/>
      <c r="P48" s="177">
        <f aca="true" t="shared" si="28" ref="P48">P49+P50+P51+P52+P53</f>
        <v>0</v>
      </c>
    </row>
    <row r="49" spans="1:16" ht="29">
      <c r="A49" s="83" t="s">
        <v>11</v>
      </c>
      <c r="B49" s="18" t="s">
        <v>5</v>
      </c>
      <c r="C49" s="37">
        <v>0</v>
      </c>
      <c r="D49" s="37">
        <v>0</v>
      </c>
      <c r="E49" s="139">
        <v>0</v>
      </c>
      <c r="F49" s="47">
        <v>0</v>
      </c>
      <c r="G49" s="184">
        <v>0</v>
      </c>
      <c r="H49" s="37">
        <v>40</v>
      </c>
      <c r="I49" s="37">
        <v>0</v>
      </c>
      <c r="J49" s="37">
        <v>0</v>
      </c>
      <c r="K49" s="37">
        <v>0</v>
      </c>
      <c r="L49" s="37">
        <v>0</v>
      </c>
      <c r="M49" s="37">
        <v>0</v>
      </c>
      <c r="N49" s="47">
        <v>0</v>
      </c>
      <c r="P49" s="47">
        <v>0</v>
      </c>
    </row>
    <row r="50" spans="1:16" ht="15">
      <c r="A50" s="83" t="s">
        <v>12</v>
      </c>
      <c r="B50" s="18" t="s">
        <v>28</v>
      </c>
      <c r="C50" s="10">
        <v>0</v>
      </c>
      <c r="D50" s="10">
        <v>0</v>
      </c>
      <c r="E50" s="138">
        <v>0</v>
      </c>
      <c r="F50" s="45">
        <v>0</v>
      </c>
      <c r="G50" s="185">
        <v>0</v>
      </c>
      <c r="H50" s="10">
        <v>0</v>
      </c>
      <c r="I50" s="10">
        <v>0</v>
      </c>
      <c r="J50" s="10">
        <v>0</v>
      </c>
      <c r="K50" s="10">
        <v>0</v>
      </c>
      <c r="L50" s="10">
        <v>0</v>
      </c>
      <c r="M50" s="10">
        <v>0</v>
      </c>
      <c r="N50" s="45">
        <v>0</v>
      </c>
      <c r="P50" s="45">
        <v>0</v>
      </c>
    </row>
    <row r="51" spans="1:16" ht="15">
      <c r="A51" s="83" t="s">
        <v>13</v>
      </c>
      <c r="B51" s="18" t="s">
        <v>6</v>
      </c>
      <c r="C51" s="10">
        <v>0</v>
      </c>
      <c r="D51" s="10">
        <v>0</v>
      </c>
      <c r="E51" s="138">
        <v>0</v>
      </c>
      <c r="F51" s="45">
        <v>0</v>
      </c>
      <c r="G51" s="185">
        <v>0</v>
      </c>
      <c r="H51" s="10">
        <v>0</v>
      </c>
      <c r="I51" s="10">
        <v>0</v>
      </c>
      <c r="J51" s="10">
        <v>0</v>
      </c>
      <c r="K51" s="10">
        <v>0</v>
      </c>
      <c r="L51" s="10">
        <v>0</v>
      </c>
      <c r="M51" s="10">
        <v>0</v>
      </c>
      <c r="N51" s="45">
        <v>0</v>
      </c>
      <c r="P51" s="45">
        <v>0</v>
      </c>
    </row>
    <row r="52" spans="1:16" ht="15">
      <c r="A52" s="83" t="s">
        <v>14</v>
      </c>
      <c r="B52" s="6" t="s">
        <v>7</v>
      </c>
      <c r="C52" s="10">
        <v>0</v>
      </c>
      <c r="D52" s="10">
        <v>0</v>
      </c>
      <c r="E52" s="138">
        <v>0</v>
      </c>
      <c r="F52" s="45">
        <v>0</v>
      </c>
      <c r="G52" s="185">
        <v>0</v>
      </c>
      <c r="H52" s="10">
        <v>0</v>
      </c>
      <c r="I52" s="10">
        <v>0</v>
      </c>
      <c r="J52" s="10">
        <v>0</v>
      </c>
      <c r="K52" s="10">
        <v>0</v>
      </c>
      <c r="L52" s="10">
        <v>0</v>
      </c>
      <c r="M52" s="10">
        <v>0</v>
      </c>
      <c r="N52" s="45">
        <v>0</v>
      </c>
      <c r="P52" s="45">
        <v>0</v>
      </c>
    </row>
    <row r="53" spans="1:16" ht="15" thickBot="1">
      <c r="A53" s="83" t="s">
        <v>15</v>
      </c>
      <c r="B53" s="6" t="s">
        <v>56</v>
      </c>
      <c r="C53" s="10">
        <v>0</v>
      </c>
      <c r="D53" s="10">
        <v>0</v>
      </c>
      <c r="E53" s="138">
        <v>0</v>
      </c>
      <c r="F53" s="45">
        <v>0</v>
      </c>
      <c r="G53" s="185">
        <v>0</v>
      </c>
      <c r="H53" s="10">
        <v>0</v>
      </c>
      <c r="I53" s="10">
        <v>0</v>
      </c>
      <c r="J53" s="10">
        <v>0</v>
      </c>
      <c r="K53" s="10">
        <v>0</v>
      </c>
      <c r="L53" s="10">
        <v>0</v>
      </c>
      <c r="M53" s="10">
        <v>0</v>
      </c>
      <c r="N53" s="45">
        <v>0</v>
      </c>
      <c r="P53" s="45">
        <v>0</v>
      </c>
    </row>
    <row r="54" spans="1:16" ht="15" thickBot="1">
      <c r="A54" s="84" t="s">
        <v>8</v>
      </c>
      <c r="B54" s="39" t="s">
        <v>9</v>
      </c>
      <c r="C54" s="11">
        <f>C55</f>
        <v>489.06525</v>
      </c>
      <c r="D54" s="11">
        <f aca="true" t="shared" si="29" ref="D54:P54">D55</f>
        <v>580.1205</v>
      </c>
      <c r="E54" s="140">
        <f t="shared" si="29"/>
        <v>143.64075</v>
      </c>
      <c r="F54" s="48">
        <f t="shared" si="29"/>
        <v>473.79600000000005</v>
      </c>
      <c r="G54" s="12">
        <f t="shared" si="29"/>
        <v>256.644</v>
      </c>
      <c r="H54" s="11">
        <f t="shared" si="29"/>
        <v>1182.0135</v>
      </c>
      <c r="I54" s="11">
        <f t="shared" si="29"/>
        <v>0</v>
      </c>
      <c r="J54" s="11">
        <f t="shared" si="29"/>
        <v>0</v>
      </c>
      <c r="K54" s="11">
        <f t="shared" si="29"/>
        <v>0</v>
      </c>
      <c r="L54" s="11">
        <f t="shared" si="29"/>
        <v>0</v>
      </c>
      <c r="M54" s="11">
        <f t="shared" si="29"/>
        <v>0</v>
      </c>
      <c r="N54" s="48">
        <f t="shared" si="29"/>
        <v>0</v>
      </c>
      <c r="P54" s="48">
        <f t="shared" si="29"/>
        <v>473.79600000000005</v>
      </c>
    </row>
    <row r="55" spans="1:16" ht="15" thickBot="1">
      <c r="A55" s="85" t="s">
        <v>53</v>
      </c>
      <c r="B55" s="56" t="s">
        <v>52</v>
      </c>
      <c r="C55" s="51">
        <f aca="true" t="shared" si="30" ref="C55:N55">C46*0.15</f>
        <v>489.06525</v>
      </c>
      <c r="D55" s="51">
        <f t="shared" si="30"/>
        <v>580.1205</v>
      </c>
      <c r="E55" s="141">
        <f t="shared" si="30"/>
        <v>143.64075</v>
      </c>
      <c r="F55" s="86">
        <f t="shared" si="30"/>
        <v>473.79600000000005</v>
      </c>
      <c r="G55" s="160">
        <f t="shared" si="30"/>
        <v>256.644</v>
      </c>
      <c r="H55" s="51">
        <f t="shared" si="30"/>
        <v>1182.0135</v>
      </c>
      <c r="I55" s="51">
        <f t="shared" si="30"/>
        <v>0</v>
      </c>
      <c r="J55" s="51">
        <f t="shared" si="30"/>
        <v>0</v>
      </c>
      <c r="K55" s="51">
        <f t="shared" si="30"/>
        <v>0</v>
      </c>
      <c r="L55" s="51">
        <f t="shared" si="30"/>
        <v>0</v>
      </c>
      <c r="M55" s="51">
        <f t="shared" si="30"/>
        <v>0</v>
      </c>
      <c r="N55" s="86">
        <f t="shared" si="30"/>
        <v>0</v>
      </c>
      <c r="P55" s="86">
        <f>P46*0.15</f>
        <v>473.79600000000005</v>
      </c>
    </row>
    <row r="56" spans="1:16" ht="15" thickBot="1">
      <c r="A56" s="59"/>
      <c r="B56" s="60" t="s">
        <v>57</v>
      </c>
      <c r="C56" s="52">
        <f aca="true" t="shared" si="31" ref="C56:N56">C46+C48+C54</f>
        <v>3749.50025</v>
      </c>
      <c r="D56" s="52">
        <f t="shared" si="31"/>
        <v>4447.5905</v>
      </c>
      <c r="E56" s="142">
        <f t="shared" si="31"/>
        <v>1101.24575</v>
      </c>
      <c r="F56" s="53">
        <f t="shared" si="31"/>
        <v>3632.4360000000006</v>
      </c>
      <c r="G56" s="186">
        <f t="shared" si="31"/>
        <v>1967.604</v>
      </c>
      <c r="H56" s="52">
        <f t="shared" si="31"/>
        <v>9102.103500000001</v>
      </c>
      <c r="I56" s="52">
        <f t="shared" si="31"/>
        <v>0</v>
      </c>
      <c r="J56" s="52">
        <f t="shared" si="31"/>
        <v>0</v>
      </c>
      <c r="K56" s="52">
        <f t="shared" si="31"/>
        <v>0</v>
      </c>
      <c r="L56" s="52">
        <f t="shared" si="31"/>
        <v>0</v>
      </c>
      <c r="M56" s="52">
        <f t="shared" si="31"/>
        <v>0</v>
      </c>
      <c r="N56" s="53">
        <f t="shared" si="31"/>
        <v>0</v>
      </c>
      <c r="P56" s="53">
        <f>P46+P48+P54</f>
        <v>3632.4360000000006</v>
      </c>
    </row>
    <row r="57" spans="1:16" ht="15" thickBot="1">
      <c r="A57" s="87" t="s">
        <v>16</v>
      </c>
      <c r="B57" s="54" t="s">
        <v>17</v>
      </c>
      <c r="C57" s="25">
        <f>C56*0.2</f>
        <v>749.9000500000001</v>
      </c>
      <c r="D57" s="25">
        <f aca="true" t="shared" si="32" ref="D57:N57">D56*0.2</f>
        <v>889.5181000000001</v>
      </c>
      <c r="E57" s="143">
        <f t="shared" si="32"/>
        <v>220.24915000000001</v>
      </c>
      <c r="F57" s="58">
        <f t="shared" si="32"/>
        <v>726.4872000000001</v>
      </c>
      <c r="G57" s="26">
        <f t="shared" si="32"/>
        <v>393.5208</v>
      </c>
      <c r="H57" s="25">
        <f t="shared" si="32"/>
        <v>1820.4207000000004</v>
      </c>
      <c r="I57" s="25">
        <f t="shared" si="32"/>
        <v>0</v>
      </c>
      <c r="J57" s="25">
        <f t="shared" si="32"/>
        <v>0</v>
      </c>
      <c r="K57" s="25">
        <f t="shared" si="32"/>
        <v>0</v>
      </c>
      <c r="L57" s="25">
        <f t="shared" si="32"/>
        <v>0</v>
      </c>
      <c r="M57" s="25">
        <f t="shared" si="32"/>
        <v>0</v>
      </c>
      <c r="N57" s="58">
        <f t="shared" si="32"/>
        <v>0</v>
      </c>
      <c r="P57" s="58">
        <f aca="true" t="shared" si="33" ref="P57">P56*0.2</f>
        <v>726.4872000000001</v>
      </c>
    </row>
    <row r="58" spans="1:16" ht="15" thickBot="1">
      <c r="A58" s="88" t="s">
        <v>18</v>
      </c>
      <c r="B58" s="89" t="s">
        <v>19</v>
      </c>
      <c r="C58" s="11">
        <f>C56+C57</f>
        <v>4499.4003</v>
      </c>
      <c r="D58" s="11">
        <f aca="true" t="shared" si="34" ref="D58:N58">D56+D57</f>
        <v>5337.1086000000005</v>
      </c>
      <c r="E58" s="140">
        <f t="shared" si="34"/>
        <v>1321.4949000000001</v>
      </c>
      <c r="F58" s="48">
        <f t="shared" si="34"/>
        <v>4358.923200000001</v>
      </c>
      <c r="G58" s="12">
        <f t="shared" si="34"/>
        <v>2361.1248</v>
      </c>
      <c r="H58" s="11">
        <f t="shared" si="34"/>
        <v>10922.524200000002</v>
      </c>
      <c r="I58" s="11">
        <f t="shared" si="34"/>
        <v>0</v>
      </c>
      <c r="J58" s="11">
        <f t="shared" si="34"/>
        <v>0</v>
      </c>
      <c r="K58" s="11">
        <f t="shared" si="34"/>
        <v>0</v>
      </c>
      <c r="L58" s="11">
        <f t="shared" si="34"/>
        <v>0</v>
      </c>
      <c r="M58" s="11">
        <f t="shared" si="34"/>
        <v>0</v>
      </c>
      <c r="N58" s="48">
        <f t="shared" si="34"/>
        <v>0</v>
      </c>
      <c r="P58" s="48">
        <f aca="true" t="shared" si="35" ref="P58">P56+P57</f>
        <v>4358.923200000001</v>
      </c>
    </row>
    <row r="60" ht="15" thickBot="1"/>
    <row r="61" spans="1:16" ht="24" thickBot="1">
      <c r="A61" s="78" t="s">
        <v>74</v>
      </c>
      <c r="B61" s="97"/>
      <c r="C61" s="327" t="s">
        <v>25</v>
      </c>
      <c r="D61" s="328"/>
      <c r="E61" s="328"/>
      <c r="F61" s="329"/>
      <c r="G61" s="327" t="s">
        <v>26</v>
      </c>
      <c r="H61" s="328"/>
      <c r="I61" s="328"/>
      <c r="J61" s="329"/>
      <c r="K61" s="327" t="s">
        <v>27</v>
      </c>
      <c r="L61" s="328"/>
      <c r="M61" s="328"/>
      <c r="N61" s="329"/>
      <c r="P61" s="153" t="s">
        <v>189</v>
      </c>
    </row>
    <row r="62" spans="1:16" ht="15.5">
      <c r="A62" s="80"/>
      <c r="B62" s="7"/>
      <c r="C62" s="66">
        <v>2018</v>
      </c>
      <c r="D62" s="27">
        <v>2018</v>
      </c>
      <c r="E62" s="136">
        <v>2018</v>
      </c>
      <c r="F62" s="27">
        <v>2018</v>
      </c>
      <c r="G62" s="66">
        <v>2019</v>
      </c>
      <c r="H62" s="27">
        <v>2019</v>
      </c>
      <c r="I62" s="27">
        <v>2019</v>
      </c>
      <c r="J62" s="27">
        <v>2019</v>
      </c>
      <c r="K62" s="170">
        <v>2020</v>
      </c>
      <c r="L62" s="27">
        <v>2020</v>
      </c>
      <c r="M62" s="27">
        <v>2020</v>
      </c>
      <c r="N62" s="28">
        <v>2020</v>
      </c>
      <c r="P62" s="153">
        <v>2018</v>
      </c>
    </row>
    <row r="63" spans="1:16" ht="15" thickBot="1">
      <c r="A63" s="80"/>
      <c r="B63" s="7" t="s">
        <v>24</v>
      </c>
      <c r="C63" s="29" t="s">
        <v>20</v>
      </c>
      <c r="D63" s="30" t="s">
        <v>21</v>
      </c>
      <c r="E63" s="137" t="s">
        <v>22</v>
      </c>
      <c r="F63" s="30" t="s">
        <v>23</v>
      </c>
      <c r="G63" s="29" t="s">
        <v>20</v>
      </c>
      <c r="H63" s="30" t="s">
        <v>21</v>
      </c>
      <c r="I63" s="30" t="s">
        <v>22</v>
      </c>
      <c r="J63" s="30" t="s">
        <v>23</v>
      </c>
      <c r="K63" s="29" t="s">
        <v>20</v>
      </c>
      <c r="L63" s="30" t="s">
        <v>21</v>
      </c>
      <c r="M63" s="30" t="s">
        <v>22</v>
      </c>
      <c r="N63" s="31" t="s">
        <v>23</v>
      </c>
      <c r="P63" s="156" t="s">
        <v>23</v>
      </c>
    </row>
    <row r="64" spans="1:16" ht="15" thickBot="1">
      <c r="A64" s="81" t="s">
        <v>2</v>
      </c>
      <c r="B64" s="17" t="s">
        <v>1</v>
      </c>
      <c r="C64" s="9">
        <f>C65</f>
        <v>0</v>
      </c>
      <c r="D64" s="9">
        <f aca="true" t="shared" si="36" ref="D64:P64">D65</f>
        <v>0</v>
      </c>
      <c r="E64" s="9">
        <f t="shared" si="36"/>
        <v>0</v>
      </c>
      <c r="F64" s="9">
        <f t="shared" si="36"/>
        <v>0</v>
      </c>
      <c r="G64" s="9">
        <f t="shared" si="36"/>
        <v>0</v>
      </c>
      <c r="H64" s="9">
        <f t="shared" si="36"/>
        <v>0</v>
      </c>
      <c r="I64" s="9">
        <f t="shared" si="36"/>
        <v>0</v>
      </c>
      <c r="J64" s="9">
        <f t="shared" si="36"/>
        <v>0</v>
      </c>
      <c r="K64" s="9">
        <f t="shared" si="36"/>
        <v>0</v>
      </c>
      <c r="L64" s="9">
        <f t="shared" si="36"/>
        <v>0</v>
      </c>
      <c r="M64" s="9">
        <f t="shared" si="36"/>
        <v>0</v>
      </c>
      <c r="N64" s="44">
        <f t="shared" si="36"/>
        <v>0</v>
      </c>
      <c r="O64" s="192"/>
      <c r="P64" s="44">
        <f t="shared" si="36"/>
        <v>0</v>
      </c>
    </row>
    <row r="65" spans="1:16" ht="44" thickBot="1">
      <c r="A65" s="82" t="s">
        <v>10</v>
      </c>
      <c r="B65" s="6" t="s">
        <v>209</v>
      </c>
      <c r="C65" s="10">
        <v>0</v>
      </c>
      <c r="D65" s="10">
        <v>0</v>
      </c>
      <c r="E65" s="138">
        <v>0</v>
      </c>
      <c r="F65" s="10">
        <v>0</v>
      </c>
      <c r="G65" s="10">
        <v>0</v>
      </c>
      <c r="H65" s="10">
        <v>0</v>
      </c>
      <c r="I65" s="10">
        <v>0</v>
      </c>
      <c r="J65" s="10">
        <v>0</v>
      </c>
      <c r="K65" s="10">
        <v>0</v>
      </c>
      <c r="L65" s="10">
        <v>0</v>
      </c>
      <c r="M65" s="10">
        <v>0</v>
      </c>
      <c r="N65" s="45">
        <v>0</v>
      </c>
      <c r="P65" s="45">
        <v>0</v>
      </c>
    </row>
    <row r="66" spans="1:16" ht="15" thickBot="1">
      <c r="A66" s="84" t="s">
        <v>3</v>
      </c>
      <c r="B66" s="17" t="s">
        <v>4</v>
      </c>
      <c r="C66" s="36">
        <f>C67+C68+C69+C70+C71</f>
        <v>0</v>
      </c>
      <c r="D66" s="36">
        <f>D67+D68+D69+D70+D71</f>
        <v>0</v>
      </c>
      <c r="E66" s="123">
        <f aca="true" t="shared" si="37" ref="E66:N66">E67+E68+E69+E70+E71</f>
        <v>0</v>
      </c>
      <c r="F66" s="36">
        <f t="shared" si="37"/>
        <v>0</v>
      </c>
      <c r="G66" s="36">
        <f t="shared" si="37"/>
        <v>0</v>
      </c>
      <c r="H66" s="36">
        <f t="shared" si="37"/>
        <v>0</v>
      </c>
      <c r="I66" s="36">
        <f t="shared" si="37"/>
        <v>0</v>
      </c>
      <c r="J66" s="36">
        <f t="shared" si="37"/>
        <v>0</v>
      </c>
      <c r="K66" s="36">
        <f t="shared" si="37"/>
        <v>0</v>
      </c>
      <c r="L66" s="36">
        <f t="shared" si="37"/>
        <v>0</v>
      </c>
      <c r="M66" s="36">
        <f t="shared" si="37"/>
        <v>0</v>
      </c>
      <c r="N66" s="46">
        <f t="shared" si="37"/>
        <v>0</v>
      </c>
      <c r="P66" s="46">
        <f aca="true" t="shared" si="38" ref="P66">P67+P68+P69+P70+P71</f>
        <v>0</v>
      </c>
    </row>
    <row r="67" spans="1:16" ht="29">
      <c r="A67" s="83" t="s">
        <v>11</v>
      </c>
      <c r="B67" s="18" t="s">
        <v>5</v>
      </c>
      <c r="C67" s="37">
        <v>0</v>
      </c>
      <c r="D67" s="37">
        <v>0</v>
      </c>
      <c r="E67" s="139">
        <v>0</v>
      </c>
      <c r="F67" s="37">
        <v>0</v>
      </c>
      <c r="G67" s="37">
        <v>0</v>
      </c>
      <c r="H67" s="37">
        <v>0</v>
      </c>
      <c r="I67" s="37">
        <v>0</v>
      </c>
      <c r="J67" s="37">
        <v>0</v>
      </c>
      <c r="K67" s="37">
        <v>0</v>
      </c>
      <c r="L67" s="37">
        <v>0</v>
      </c>
      <c r="M67" s="37">
        <v>0</v>
      </c>
      <c r="N67" s="47">
        <v>0</v>
      </c>
      <c r="P67" s="47">
        <v>0</v>
      </c>
    </row>
    <row r="68" spans="1:16" ht="15">
      <c r="A68" s="83" t="s">
        <v>12</v>
      </c>
      <c r="B68" s="18" t="s">
        <v>28</v>
      </c>
      <c r="C68" s="10">
        <v>0</v>
      </c>
      <c r="D68" s="10">
        <v>0</v>
      </c>
      <c r="E68" s="138">
        <v>0</v>
      </c>
      <c r="F68" s="10">
        <v>0</v>
      </c>
      <c r="G68" s="10">
        <v>0</v>
      </c>
      <c r="H68" s="10">
        <v>0</v>
      </c>
      <c r="I68" s="10">
        <v>0</v>
      </c>
      <c r="J68" s="10">
        <v>0</v>
      </c>
      <c r="K68" s="10">
        <v>0</v>
      </c>
      <c r="L68" s="10">
        <v>0</v>
      </c>
      <c r="M68" s="10">
        <v>0</v>
      </c>
      <c r="N68" s="45">
        <v>0</v>
      </c>
      <c r="P68" s="45">
        <v>0</v>
      </c>
    </row>
    <row r="69" spans="1:16" ht="15">
      <c r="A69" s="83" t="s">
        <v>13</v>
      </c>
      <c r="B69" s="18" t="s">
        <v>6</v>
      </c>
      <c r="C69" s="10">
        <v>0</v>
      </c>
      <c r="D69" s="10">
        <v>0</v>
      </c>
      <c r="E69" s="138">
        <v>0</v>
      </c>
      <c r="F69" s="10">
        <v>0</v>
      </c>
      <c r="G69" s="10">
        <v>0</v>
      </c>
      <c r="H69" s="10">
        <v>0</v>
      </c>
      <c r="I69" s="10">
        <v>0</v>
      </c>
      <c r="J69" s="10">
        <v>0</v>
      </c>
      <c r="K69" s="10">
        <v>0</v>
      </c>
      <c r="L69" s="10">
        <v>0</v>
      </c>
      <c r="M69" s="10">
        <v>0</v>
      </c>
      <c r="N69" s="45">
        <v>0</v>
      </c>
      <c r="P69" s="45">
        <v>0</v>
      </c>
    </row>
    <row r="70" spans="1:16" ht="15">
      <c r="A70" s="83" t="s">
        <v>14</v>
      </c>
      <c r="B70" s="6" t="s">
        <v>7</v>
      </c>
      <c r="C70" s="10">
        <v>0</v>
      </c>
      <c r="D70" s="10">
        <v>0</v>
      </c>
      <c r="E70" s="138">
        <v>0</v>
      </c>
      <c r="F70" s="10">
        <v>0</v>
      </c>
      <c r="G70" s="10">
        <v>0</v>
      </c>
      <c r="H70" s="10">
        <v>0</v>
      </c>
      <c r="I70" s="10">
        <v>0</v>
      </c>
      <c r="J70" s="10">
        <v>0</v>
      </c>
      <c r="K70" s="10">
        <v>0</v>
      </c>
      <c r="L70" s="10">
        <v>0</v>
      </c>
      <c r="M70" s="10">
        <v>0</v>
      </c>
      <c r="N70" s="45">
        <v>0</v>
      </c>
      <c r="P70" s="45">
        <v>0</v>
      </c>
    </row>
    <row r="71" spans="1:16" ht="15" thickBot="1">
      <c r="A71" s="83" t="s">
        <v>15</v>
      </c>
      <c r="B71" s="6" t="s">
        <v>56</v>
      </c>
      <c r="C71" s="10">
        <v>0</v>
      </c>
      <c r="D71" s="10">
        <v>0</v>
      </c>
      <c r="E71" s="138">
        <v>0</v>
      </c>
      <c r="F71" s="10">
        <v>0</v>
      </c>
      <c r="G71" s="10">
        <v>0</v>
      </c>
      <c r="H71" s="10">
        <v>0</v>
      </c>
      <c r="I71" s="10">
        <v>0</v>
      </c>
      <c r="J71" s="10">
        <v>0</v>
      </c>
      <c r="K71" s="10">
        <v>0</v>
      </c>
      <c r="L71" s="10">
        <v>0</v>
      </c>
      <c r="M71" s="10">
        <v>0</v>
      </c>
      <c r="N71" s="45">
        <v>0</v>
      </c>
      <c r="P71" s="45">
        <v>0</v>
      </c>
    </row>
    <row r="72" spans="1:16" ht="15" thickBot="1">
      <c r="A72" s="84" t="s">
        <v>8</v>
      </c>
      <c r="B72" s="39" t="s">
        <v>9</v>
      </c>
      <c r="C72" s="11">
        <f>C73</f>
        <v>0</v>
      </c>
      <c r="D72" s="11">
        <f aca="true" t="shared" si="39" ref="D72:P72">D73</f>
        <v>0</v>
      </c>
      <c r="E72" s="140">
        <f t="shared" si="39"/>
        <v>0</v>
      </c>
      <c r="F72" s="11">
        <f t="shared" si="39"/>
        <v>0</v>
      </c>
      <c r="G72" s="11">
        <f t="shared" si="39"/>
        <v>0</v>
      </c>
      <c r="H72" s="11">
        <f t="shared" si="39"/>
        <v>0</v>
      </c>
      <c r="I72" s="11">
        <f t="shared" si="39"/>
        <v>0</v>
      </c>
      <c r="J72" s="11">
        <f t="shared" si="39"/>
        <v>0</v>
      </c>
      <c r="K72" s="11">
        <f t="shared" si="39"/>
        <v>0</v>
      </c>
      <c r="L72" s="11">
        <f t="shared" si="39"/>
        <v>0</v>
      </c>
      <c r="M72" s="11">
        <f t="shared" si="39"/>
        <v>0</v>
      </c>
      <c r="N72" s="48">
        <f t="shared" si="39"/>
        <v>0</v>
      </c>
      <c r="P72" s="48">
        <f t="shared" si="39"/>
        <v>0</v>
      </c>
    </row>
    <row r="73" spans="1:16" ht="15" thickBot="1">
      <c r="A73" s="85" t="s">
        <v>53</v>
      </c>
      <c r="B73" s="56" t="s">
        <v>52</v>
      </c>
      <c r="C73" s="51">
        <f aca="true" t="shared" si="40" ref="C73:N73">C64*0.15</f>
        <v>0</v>
      </c>
      <c r="D73" s="51">
        <f t="shared" si="40"/>
        <v>0</v>
      </c>
      <c r="E73" s="141">
        <f t="shared" si="40"/>
        <v>0</v>
      </c>
      <c r="F73" s="51">
        <f t="shared" si="40"/>
        <v>0</v>
      </c>
      <c r="G73" s="51">
        <f t="shared" si="40"/>
        <v>0</v>
      </c>
      <c r="H73" s="51">
        <f t="shared" si="40"/>
        <v>0</v>
      </c>
      <c r="I73" s="51">
        <f t="shared" si="40"/>
        <v>0</v>
      </c>
      <c r="J73" s="51">
        <f t="shared" si="40"/>
        <v>0</v>
      </c>
      <c r="K73" s="51">
        <f t="shared" si="40"/>
        <v>0</v>
      </c>
      <c r="L73" s="51">
        <f t="shared" si="40"/>
        <v>0</v>
      </c>
      <c r="M73" s="51">
        <f t="shared" si="40"/>
        <v>0</v>
      </c>
      <c r="N73" s="86">
        <f t="shared" si="40"/>
        <v>0</v>
      </c>
      <c r="P73" s="86">
        <f>P64*0.15</f>
        <v>0</v>
      </c>
    </row>
    <row r="74" spans="1:16" ht="15" thickBot="1">
      <c r="A74" s="59"/>
      <c r="B74" s="60" t="s">
        <v>57</v>
      </c>
      <c r="C74" s="52">
        <f aca="true" t="shared" si="41" ref="C74:N74">C64+C66+C72</f>
        <v>0</v>
      </c>
      <c r="D74" s="52">
        <f t="shared" si="41"/>
        <v>0</v>
      </c>
      <c r="E74" s="142">
        <f t="shared" si="41"/>
        <v>0</v>
      </c>
      <c r="F74" s="52">
        <f t="shared" si="41"/>
        <v>0</v>
      </c>
      <c r="G74" s="52">
        <f t="shared" si="41"/>
        <v>0</v>
      </c>
      <c r="H74" s="52">
        <f t="shared" si="41"/>
        <v>0</v>
      </c>
      <c r="I74" s="52">
        <f t="shared" si="41"/>
        <v>0</v>
      </c>
      <c r="J74" s="52">
        <f t="shared" si="41"/>
        <v>0</v>
      </c>
      <c r="K74" s="52">
        <f t="shared" si="41"/>
        <v>0</v>
      </c>
      <c r="L74" s="52">
        <f t="shared" si="41"/>
        <v>0</v>
      </c>
      <c r="M74" s="52">
        <f t="shared" si="41"/>
        <v>0</v>
      </c>
      <c r="N74" s="53">
        <f t="shared" si="41"/>
        <v>0</v>
      </c>
      <c r="P74" s="53">
        <f>P64+P66+P72</f>
        <v>0</v>
      </c>
    </row>
    <row r="75" spans="1:16" ht="15" thickBot="1">
      <c r="A75" s="87" t="s">
        <v>16</v>
      </c>
      <c r="B75" s="54" t="s">
        <v>17</v>
      </c>
      <c r="C75" s="25">
        <f>C74*0.2</f>
        <v>0</v>
      </c>
      <c r="D75" s="25">
        <f aca="true" t="shared" si="42" ref="D75:N75">D74*0.2</f>
        <v>0</v>
      </c>
      <c r="E75" s="143">
        <f t="shared" si="42"/>
        <v>0</v>
      </c>
      <c r="F75" s="25">
        <f t="shared" si="42"/>
        <v>0</v>
      </c>
      <c r="G75" s="25">
        <f t="shared" si="42"/>
        <v>0</v>
      </c>
      <c r="H75" s="25">
        <f t="shared" si="42"/>
        <v>0</v>
      </c>
      <c r="I75" s="25">
        <f t="shared" si="42"/>
        <v>0</v>
      </c>
      <c r="J75" s="25">
        <f t="shared" si="42"/>
        <v>0</v>
      </c>
      <c r="K75" s="25">
        <f t="shared" si="42"/>
        <v>0</v>
      </c>
      <c r="L75" s="25">
        <f t="shared" si="42"/>
        <v>0</v>
      </c>
      <c r="M75" s="25">
        <f t="shared" si="42"/>
        <v>0</v>
      </c>
      <c r="N75" s="58">
        <f t="shared" si="42"/>
        <v>0</v>
      </c>
      <c r="P75" s="58">
        <f aca="true" t="shared" si="43" ref="P75">P74*0.2</f>
        <v>0</v>
      </c>
    </row>
    <row r="76" spans="1:16" ht="15" thickBot="1">
      <c r="A76" s="88" t="s">
        <v>18</v>
      </c>
      <c r="B76" s="89" t="s">
        <v>19</v>
      </c>
      <c r="C76" s="11">
        <f>C74+C75</f>
        <v>0</v>
      </c>
      <c r="D76" s="11">
        <f aca="true" t="shared" si="44" ref="D76:N76">D74+D75</f>
        <v>0</v>
      </c>
      <c r="E76" s="140">
        <f t="shared" si="44"/>
        <v>0</v>
      </c>
      <c r="F76" s="11">
        <f t="shared" si="44"/>
        <v>0</v>
      </c>
      <c r="G76" s="11">
        <f t="shared" si="44"/>
        <v>0</v>
      </c>
      <c r="H76" s="11">
        <f t="shared" si="44"/>
        <v>0</v>
      </c>
      <c r="I76" s="11">
        <f t="shared" si="44"/>
        <v>0</v>
      </c>
      <c r="J76" s="11">
        <f t="shared" si="44"/>
        <v>0</v>
      </c>
      <c r="K76" s="11">
        <f t="shared" si="44"/>
        <v>0</v>
      </c>
      <c r="L76" s="11">
        <f t="shared" si="44"/>
        <v>0</v>
      </c>
      <c r="M76" s="11">
        <f t="shared" si="44"/>
        <v>0</v>
      </c>
      <c r="N76" s="48">
        <f t="shared" si="44"/>
        <v>0</v>
      </c>
      <c r="P76" s="48">
        <f aca="true" t="shared" si="45" ref="P76">P74+P75</f>
        <v>0</v>
      </c>
    </row>
  </sheetData>
  <mergeCells count="12">
    <mergeCell ref="K43:N43"/>
    <mergeCell ref="C6:F6"/>
    <mergeCell ref="G6:J6"/>
    <mergeCell ref="K6:N6"/>
    <mergeCell ref="C61:F61"/>
    <mergeCell ref="G61:J61"/>
    <mergeCell ref="K61:N61"/>
    <mergeCell ref="C43:F43"/>
    <mergeCell ref="G43:J43"/>
    <mergeCell ref="C24:F24"/>
    <mergeCell ref="G24:J24"/>
    <mergeCell ref="K24:N2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zoomScale="70" zoomScaleNormal="70" workbookViewId="0" topLeftCell="A1">
      <selection activeCell="G32" sqref="G32"/>
    </sheetView>
  </sheetViews>
  <sheetFormatPr defaultColWidth="8.8515625" defaultRowHeight="15"/>
  <cols>
    <col min="2" max="2" width="34.57421875" style="0" customWidth="1"/>
    <col min="5" max="5" width="8.8515625" style="135" customWidth="1"/>
  </cols>
  <sheetData>
    <row r="1" ht="15">
      <c r="B1" s="19"/>
    </row>
    <row r="2" ht="18.5">
      <c r="B2" s="1" t="s">
        <v>76</v>
      </c>
    </row>
    <row r="3" ht="18.5">
      <c r="B3" s="1"/>
    </row>
    <row r="4" ht="23.5">
      <c r="B4" s="2" t="s">
        <v>0</v>
      </c>
    </row>
    <row r="5" ht="23.5">
      <c r="C5" s="2"/>
    </row>
    <row r="6" spans="2:15" ht="24" thickBot="1">
      <c r="B6" s="2"/>
      <c r="O6" s="7"/>
    </row>
    <row r="7" spans="1:16" ht="24" thickBot="1">
      <c r="A7" s="78" t="s">
        <v>58</v>
      </c>
      <c r="B7" s="99"/>
      <c r="C7" s="327" t="s">
        <v>25</v>
      </c>
      <c r="D7" s="328"/>
      <c r="E7" s="328"/>
      <c r="F7" s="329"/>
      <c r="G7" s="327" t="s">
        <v>26</v>
      </c>
      <c r="H7" s="328"/>
      <c r="I7" s="328"/>
      <c r="J7" s="329"/>
      <c r="K7" s="327" t="s">
        <v>27</v>
      </c>
      <c r="L7" s="328"/>
      <c r="M7" s="328"/>
      <c r="N7" s="329"/>
      <c r="O7" s="7"/>
      <c r="P7" s="153" t="s">
        <v>189</v>
      </c>
    </row>
    <row r="8" spans="1:16" ht="15.5">
      <c r="A8" s="80"/>
      <c r="B8" s="7"/>
      <c r="C8" s="66">
        <v>2018</v>
      </c>
      <c r="D8" s="27">
        <v>2018</v>
      </c>
      <c r="E8" s="136">
        <v>2018</v>
      </c>
      <c r="F8" s="27">
        <v>2018</v>
      </c>
      <c r="G8" s="66">
        <v>2019</v>
      </c>
      <c r="H8" s="27">
        <v>2019</v>
      </c>
      <c r="I8" s="27">
        <v>2019</v>
      </c>
      <c r="J8" s="27">
        <v>2019</v>
      </c>
      <c r="K8" s="66">
        <v>2020</v>
      </c>
      <c r="L8" s="27">
        <v>2020</v>
      </c>
      <c r="M8" s="27">
        <v>2020</v>
      </c>
      <c r="N8" s="28">
        <v>2020</v>
      </c>
      <c r="O8" s="7"/>
      <c r="P8" s="153">
        <v>2018</v>
      </c>
    </row>
    <row r="9" spans="1:16" ht="15" thickBot="1">
      <c r="A9" s="80"/>
      <c r="B9" s="7" t="s">
        <v>24</v>
      </c>
      <c r="C9" s="29" t="s">
        <v>20</v>
      </c>
      <c r="D9" s="30" t="s">
        <v>21</v>
      </c>
      <c r="E9" s="137" t="s">
        <v>22</v>
      </c>
      <c r="F9" s="30" t="s">
        <v>23</v>
      </c>
      <c r="G9" s="29" t="s">
        <v>20</v>
      </c>
      <c r="H9" s="30" t="s">
        <v>21</v>
      </c>
      <c r="I9" s="30" t="s">
        <v>22</v>
      </c>
      <c r="J9" s="30" t="s">
        <v>23</v>
      </c>
      <c r="K9" s="29" t="s">
        <v>20</v>
      </c>
      <c r="L9" s="30" t="s">
        <v>21</v>
      </c>
      <c r="M9" s="30" t="s">
        <v>22</v>
      </c>
      <c r="N9" s="31" t="s">
        <v>23</v>
      </c>
      <c r="O9" s="7"/>
      <c r="P9" s="154" t="s">
        <v>23</v>
      </c>
    </row>
    <row r="10" spans="1:16" ht="15" thickBot="1">
      <c r="A10" s="81" t="s">
        <v>2</v>
      </c>
      <c r="B10" s="17" t="s">
        <v>1</v>
      </c>
      <c r="C10" s="9">
        <f aca="true" t="shared" si="0" ref="C10:N10">C28+C46</f>
        <v>6904.08</v>
      </c>
      <c r="D10" s="9">
        <f t="shared" si="0"/>
        <v>8066.14</v>
      </c>
      <c r="E10" s="122">
        <f t="shared" si="0"/>
        <v>10694.17</v>
      </c>
      <c r="F10" s="9">
        <f t="shared" si="0"/>
        <v>15245.619999999999</v>
      </c>
      <c r="G10" s="9">
        <f t="shared" si="0"/>
        <v>9631.7</v>
      </c>
      <c r="H10" s="9">
        <f t="shared" si="0"/>
        <v>3452.04</v>
      </c>
      <c r="I10" s="9">
        <f t="shared" si="0"/>
        <v>0</v>
      </c>
      <c r="J10" s="9">
        <f t="shared" si="0"/>
        <v>0</v>
      </c>
      <c r="K10" s="9">
        <f t="shared" si="0"/>
        <v>0</v>
      </c>
      <c r="L10" s="9">
        <f t="shared" si="0"/>
        <v>0</v>
      </c>
      <c r="M10" s="9">
        <f t="shared" si="0"/>
        <v>0</v>
      </c>
      <c r="N10" s="9">
        <f t="shared" si="0"/>
        <v>0</v>
      </c>
      <c r="O10" s="7"/>
      <c r="P10" s="44">
        <f aca="true" t="shared" si="1" ref="P10:P17">P28+P46</f>
        <v>14127.06</v>
      </c>
    </row>
    <row r="11" spans="1:16" ht="44" thickBot="1">
      <c r="A11" s="82" t="s">
        <v>10</v>
      </c>
      <c r="B11" s="6" t="s">
        <v>209</v>
      </c>
      <c r="C11" s="10">
        <f aca="true" t="shared" si="2" ref="C11:N11">C29+C47</f>
        <v>6904.08</v>
      </c>
      <c r="D11" s="10">
        <f t="shared" si="2"/>
        <v>8066.14</v>
      </c>
      <c r="E11" s="138">
        <f t="shared" si="2"/>
        <v>10694.17</v>
      </c>
      <c r="F11" s="10">
        <f t="shared" si="2"/>
        <v>15245.619999999999</v>
      </c>
      <c r="G11" s="10">
        <f t="shared" si="2"/>
        <v>9631.7</v>
      </c>
      <c r="H11" s="10">
        <f t="shared" si="2"/>
        <v>3452.04</v>
      </c>
      <c r="I11" s="10">
        <f t="shared" si="2"/>
        <v>0</v>
      </c>
      <c r="J11" s="10">
        <f t="shared" si="2"/>
        <v>0</v>
      </c>
      <c r="K11" s="10">
        <f t="shared" si="2"/>
        <v>0</v>
      </c>
      <c r="L11" s="10">
        <f t="shared" si="2"/>
        <v>0</v>
      </c>
      <c r="M11" s="10">
        <f t="shared" si="2"/>
        <v>0</v>
      </c>
      <c r="N11" s="47">
        <f t="shared" si="2"/>
        <v>0</v>
      </c>
      <c r="O11" s="7"/>
      <c r="P11" s="45">
        <f t="shared" si="1"/>
        <v>14127.06</v>
      </c>
    </row>
    <row r="12" spans="1:16" ht="15" thickBot="1">
      <c r="A12" s="84" t="s">
        <v>3</v>
      </c>
      <c r="B12" s="17" t="s">
        <v>4</v>
      </c>
      <c r="C12" s="36">
        <f aca="true" t="shared" si="3" ref="C12:N12">C30+C48</f>
        <v>0</v>
      </c>
      <c r="D12" s="36">
        <f t="shared" si="3"/>
        <v>470.16</v>
      </c>
      <c r="E12" s="123">
        <f t="shared" si="3"/>
        <v>0</v>
      </c>
      <c r="F12" s="36">
        <f t="shared" si="3"/>
        <v>127.51</v>
      </c>
      <c r="G12" s="36">
        <f t="shared" si="3"/>
        <v>36.88</v>
      </c>
      <c r="H12" s="36">
        <f t="shared" si="3"/>
        <v>64.24</v>
      </c>
      <c r="I12" s="36">
        <f t="shared" si="3"/>
        <v>0</v>
      </c>
      <c r="J12" s="36">
        <f t="shared" si="3"/>
        <v>0</v>
      </c>
      <c r="K12" s="36">
        <f t="shared" si="3"/>
        <v>0</v>
      </c>
      <c r="L12" s="36">
        <f t="shared" si="3"/>
        <v>0</v>
      </c>
      <c r="M12" s="36">
        <f t="shared" si="3"/>
        <v>0</v>
      </c>
      <c r="N12" s="46">
        <f t="shared" si="3"/>
        <v>0</v>
      </c>
      <c r="O12" s="7"/>
      <c r="P12" s="46">
        <f t="shared" si="1"/>
        <v>127.51</v>
      </c>
    </row>
    <row r="13" spans="1:16" ht="23.25" customHeight="1" thickBot="1">
      <c r="A13" s="83" t="s">
        <v>11</v>
      </c>
      <c r="B13" s="18" t="s">
        <v>5</v>
      </c>
      <c r="C13" s="37">
        <f aca="true" t="shared" si="4" ref="C13:N13">C31+C49</f>
        <v>0</v>
      </c>
      <c r="D13" s="37">
        <f t="shared" si="4"/>
        <v>115.9</v>
      </c>
      <c r="E13" s="139">
        <f t="shared" si="4"/>
        <v>0</v>
      </c>
      <c r="F13" s="37">
        <f t="shared" si="4"/>
        <v>0</v>
      </c>
      <c r="G13" s="37">
        <f t="shared" si="4"/>
        <v>0</v>
      </c>
      <c r="H13" s="37">
        <f t="shared" si="4"/>
        <v>0</v>
      </c>
      <c r="I13" s="37">
        <f t="shared" si="4"/>
        <v>0</v>
      </c>
      <c r="J13" s="37">
        <f t="shared" si="4"/>
        <v>0</v>
      </c>
      <c r="K13" s="37">
        <f t="shared" si="4"/>
        <v>0</v>
      </c>
      <c r="L13" s="37">
        <f t="shared" si="4"/>
        <v>0</v>
      </c>
      <c r="M13" s="37">
        <f t="shared" si="4"/>
        <v>0</v>
      </c>
      <c r="N13" s="47">
        <f t="shared" si="4"/>
        <v>0</v>
      </c>
      <c r="O13" s="7"/>
      <c r="P13" s="47">
        <f t="shared" si="1"/>
        <v>0</v>
      </c>
    </row>
    <row r="14" spans="1:16" ht="15" thickBot="1">
      <c r="A14" s="83" t="s">
        <v>12</v>
      </c>
      <c r="B14" s="18" t="s">
        <v>28</v>
      </c>
      <c r="C14" s="37">
        <f aca="true" t="shared" si="5" ref="C14:N14">C32+C50</f>
        <v>0</v>
      </c>
      <c r="D14" s="37">
        <f t="shared" si="5"/>
        <v>48.41</v>
      </c>
      <c r="E14" s="139">
        <f t="shared" si="5"/>
        <v>0</v>
      </c>
      <c r="F14" s="37">
        <f t="shared" si="5"/>
        <v>0</v>
      </c>
      <c r="G14" s="37">
        <f t="shared" si="5"/>
        <v>0</v>
      </c>
      <c r="H14" s="37">
        <f t="shared" si="5"/>
        <v>0</v>
      </c>
      <c r="I14" s="37">
        <f t="shared" si="5"/>
        <v>0</v>
      </c>
      <c r="J14" s="37">
        <f t="shared" si="5"/>
        <v>0</v>
      </c>
      <c r="K14" s="37">
        <f t="shared" si="5"/>
        <v>0</v>
      </c>
      <c r="L14" s="37">
        <f t="shared" si="5"/>
        <v>0</v>
      </c>
      <c r="M14" s="37">
        <f t="shared" si="5"/>
        <v>0</v>
      </c>
      <c r="N14" s="47">
        <f t="shared" si="5"/>
        <v>0</v>
      </c>
      <c r="O14" s="7"/>
      <c r="P14" s="47">
        <f t="shared" si="1"/>
        <v>0</v>
      </c>
    </row>
    <row r="15" spans="1:18" ht="15" thickBot="1">
      <c r="A15" s="83" t="s">
        <v>13</v>
      </c>
      <c r="B15" s="18" t="s">
        <v>6</v>
      </c>
      <c r="C15" s="37">
        <f aca="true" t="shared" si="6" ref="C15:N15">C33+C51</f>
        <v>0</v>
      </c>
      <c r="D15" s="37">
        <f t="shared" si="6"/>
        <v>0</v>
      </c>
      <c r="E15" s="139">
        <f t="shared" si="6"/>
        <v>0</v>
      </c>
      <c r="F15" s="37">
        <f t="shared" si="6"/>
        <v>0</v>
      </c>
      <c r="G15" s="37">
        <f t="shared" si="6"/>
        <v>0</v>
      </c>
      <c r="H15" s="37">
        <f t="shared" si="6"/>
        <v>0</v>
      </c>
      <c r="I15" s="37">
        <f t="shared" si="6"/>
        <v>0</v>
      </c>
      <c r="J15" s="37">
        <f t="shared" si="6"/>
        <v>0</v>
      </c>
      <c r="K15" s="37">
        <f t="shared" si="6"/>
        <v>0</v>
      </c>
      <c r="L15" s="37">
        <f t="shared" si="6"/>
        <v>0</v>
      </c>
      <c r="M15" s="37">
        <f t="shared" si="6"/>
        <v>0</v>
      </c>
      <c r="N15" s="47">
        <f t="shared" si="6"/>
        <v>0</v>
      </c>
      <c r="O15" s="7"/>
      <c r="P15" s="47">
        <f t="shared" si="1"/>
        <v>0</v>
      </c>
      <c r="Q15" s="7"/>
      <c r="R15" s="7"/>
    </row>
    <row r="16" spans="1:18" ht="15" thickBot="1">
      <c r="A16" s="83" t="s">
        <v>14</v>
      </c>
      <c r="B16" s="6" t="s">
        <v>7</v>
      </c>
      <c r="C16" s="37">
        <f aca="true" t="shared" si="7" ref="C16:N16">C34+C52</f>
        <v>0</v>
      </c>
      <c r="D16" s="37">
        <f t="shared" si="7"/>
        <v>0</v>
      </c>
      <c r="E16" s="139">
        <f t="shared" si="7"/>
        <v>0</v>
      </c>
      <c r="F16" s="37">
        <f t="shared" si="7"/>
        <v>0</v>
      </c>
      <c r="G16" s="37">
        <f t="shared" si="7"/>
        <v>0</v>
      </c>
      <c r="H16" s="37">
        <f t="shared" si="7"/>
        <v>0</v>
      </c>
      <c r="I16" s="37">
        <f t="shared" si="7"/>
        <v>0</v>
      </c>
      <c r="J16" s="37">
        <f t="shared" si="7"/>
        <v>0</v>
      </c>
      <c r="K16" s="37">
        <f t="shared" si="7"/>
        <v>0</v>
      </c>
      <c r="L16" s="37">
        <f t="shared" si="7"/>
        <v>0</v>
      </c>
      <c r="M16" s="37">
        <f t="shared" si="7"/>
        <v>0</v>
      </c>
      <c r="N16" s="47">
        <f t="shared" si="7"/>
        <v>0</v>
      </c>
      <c r="O16" s="7"/>
      <c r="P16" s="47">
        <f t="shared" si="1"/>
        <v>0</v>
      </c>
      <c r="Q16" s="7"/>
      <c r="R16" s="7"/>
    </row>
    <row r="17" spans="1:18" ht="15" thickBot="1">
      <c r="A17" s="83" t="s">
        <v>15</v>
      </c>
      <c r="B17" s="6" t="s">
        <v>56</v>
      </c>
      <c r="C17" s="37">
        <f aca="true" t="shared" si="8" ref="C17:N17">C35+C53</f>
        <v>0</v>
      </c>
      <c r="D17" s="37">
        <f t="shared" si="8"/>
        <v>305.85</v>
      </c>
      <c r="E17" s="139">
        <f t="shared" si="8"/>
        <v>0</v>
      </c>
      <c r="F17" s="37">
        <f t="shared" si="8"/>
        <v>127.51</v>
      </c>
      <c r="G17" s="37">
        <f t="shared" si="8"/>
        <v>36.88</v>
      </c>
      <c r="H17" s="37">
        <f t="shared" si="8"/>
        <v>64.24</v>
      </c>
      <c r="I17" s="37">
        <f t="shared" si="8"/>
        <v>0</v>
      </c>
      <c r="J17" s="37">
        <f t="shared" si="8"/>
        <v>0</v>
      </c>
      <c r="K17" s="37">
        <f t="shared" si="8"/>
        <v>0</v>
      </c>
      <c r="L17" s="37">
        <f t="shared" si="8"/>
        <v>0</v>
      </c>
      <c r="M17" s="37">
        <f t="shared" si="8"/>
        <v>0</v>
      </c>
      <c r="N17" s="155">
        <f t="shared" si="8"/>
        <v>0</v>
      </c>
      <c r="O17" s="7"/>
      <c r="P17" s="47">
        <f t="shared" si="1"/>
        <v>127.51</v>
      </c>
      <c r="Q17" s="7"/>
      <c r="R17" s="7"/>
    </row>
    <row r="18" spans="1:18" s="35" customFormat="1" ht="15" thickBot="1">
      <c r="A18" s="84" t="s">
        <v>8</v>
      </c>
      <c r="B18" s="39" t="s">
        <v>9</v>
      </c>
      <c r="C18" s="11">
        <f>C19</f>
        <v>1035.6119999999999</v>
      </c>
      <c r="D18" s="11">
        <f aca="true" t="shared" si="9" ref="D18:P18">D19</f>
        <v>1209.921</v>
      </c>
      <c r="E18" s="140">
        <f t="shared" si="9"/>
        <v>1604.1254999999999</v>
      </c>
      <c r="F18" s="11">
        <f t="shared" si="9"/>
        <v>2286.843</v>
      </c>
      <c r="G18" s="11">
        <f t="shared" si="9"/>
        <v>1444.755</v>
      </c>
      <c r="H18" s="11">
        <f t="shared" si="9"/>
        <v>517.8059999999999</v>
      </c>
      <c r="I18" s="11">
        <f t="shared" si="9"/>
        <v>0</v>
      </c>
      <c r="J18" s="11">
        <f t="shared" si="9"/>
        <v>0</v>
      </c>
      <c r="K18" s="11">
        <f t="shared" si="9"/>
        <v>0</v>
      </c>
      <c r="L18" s="11">
        <f t="shared" si="9"/>
        <v>0</v>
      </c>
      <c r="M18" s="11">
        <f t="shared" si="9"/>
        <v>0</v>
      </c>
      <c r="N18" s="48">
        <f t="shared" si="9"/>
        <v>0</v>
      </c>
      <c r="O18" s="34"/>
      <c r="P18" s="48">
        <f t="shared" si="9"/>
        <v>2119.0589999999997</v>
      </c>
      <c r="Q18" s="34"/>
      <c r="R18" s="34"/>
    </row>
    <row r="19" spans="1:18" ht="15" thickBot="1">
      <c r="A19" s="85" t="s">
        <v>53</v>
      </c>
      <c r="B19" s="56" t="s">
        <v>52</v>
      </c>
      <c r="C19" s="51">
        <f aca="true" t="shared" si="10" ref="C19:N19">C10*0.15</f>
        <v>1035.6119999999999</v>
      </c>
      <c r="D19" s="51">
        <f t="shared" si="10"/>
        <v>1209.921</v>
      </c>
      <c r="E19" s="141">
        <f t="shared" si="10"/>
        <v>1604.1254999999999</v>
      </c>
      <c r="F19" s="51">
        <f t="shared" si="10"/>
        <v>2286.843</v>
      </c>
      <c r="G19" s="51">
        <f t="shared" si="10"/>
        <v>1444.755</v>
      </c>
      <c r="H19" s="51">
        <f t="shared" si="10"/>
        <v>517.8059999999999</v>
      </c>
      <c r="I19" s="51">
        <f t="shared" si="10"/>
        <v>0</v>
      </c>
      <c r="J19" s="51">
        <f t="shared" si="10"/>
        <v>0</v>
      </c>
      <c r="K19" s="51">
        <f t="shared" si="10"/>
        <v>0</v>
      </c>
      <c r="L19" s="51">
        <f t="shared" si="10"/>
        <v>0</v>
      </c>
      <c r="M19" s="51">
        <f t="shared" si="10"/>
        <v>0</v>
      </c>
      <c r="N19" s="86">
        <f t="shared" si="10"/>
        <v>0</v>
      </c>
      <c r="O19" s="7"/>
      <c r="P19" s="86">
        <f>P10*0.15</f>
        <v>2119.0589999999997</v>
      </c>
      <c r="Q19" s="7"/>
      <c r="R19" s="7"/>
    </row>
    <row r="20" spans="1:18" ht="15" thickBot="1">
      <c r="A20" s="59"/>
      <c r="B20" s="60" t="s">
        <v>57</v>
      </c>
      <c r="C20" s="52">
        <f aca="true" t="shared" si="11" ref="C20:N20">C10+C12+C18</f>
        <v>7939.692</v>
      </c>
      <c r="D20" s="52">
        <f t="shared" si="11"/>
        <v>9746.221000000001</v>
      </c>
      <c r="E20" s="142">
        <f t="shared" si="11"/>
        <v>12298.2955</v>
      </c>
      <c r="F20" s="52">
        <f t="shared" si="11"/>
        <v>17659.972999999998</v>
      </c>
      <c r="G20" s="52">
        <f t="shared" si="11"/>
        <v>11113.335</v>
      </c>
      <c r="H20" s="52">
        <f t="shared" si="11"/>
        <v>4034.086</v>
      </c>
      <c r="I20" s="52">
        <f t="shared" si="11"/>
        <v>0</v>
      </c>
      <c r="J20" s="52">
        <f t="shared" si="11"/>
        <v>0</v>
      </c>
      <c r="K20" s="52">
        <f t="shared" si="11"/>
        <v>0</v>
      </c>
      <c r="L20" s="52">
        <f t="shared" si="11"/>
        <v>0</v>
      </c>
      <c r="M20" s="52">
        <f t="shared" si="11"/>
        <v>0</v>
      </c>
      <c r="N20" s="53">
        <f t="shared" si="11"/>
        <v>0</v>
      </c>
      <c r="O20" s="7"/>
      <c r="P20" s="53">
        <f>P10+P12+P18</f>
        <v>16373.628999999999</v>
      </c>
      <c r="Q20" s="7"/>
      <c r="R20" s="7"/>
    </row>
    <row r="21" spans="1:16" ht="15" thickBot="1">
      <c r="A21" s="87" t="s">
        <v>16</v>
      </c>
      <c r="B21" s="54" t="s">
        <v>17</v>
      </c>
      <c r="C21" s="25">
        <f>C20*0.2</f>
        <v>1587.9384</v>
      </c>
      <c r="D21" s="25">
        <f aca="true" t="shared" si="12" ref="D21:N21">D20*0.2</f>
        <v>1949.2442000000003</v>
      </c>
      <c r="E21" s="143">
        <f t="shared" si="12"/>
        <v>2459.6591000000003</v>
      </c>
      <c r="F21" s="25">
        <f t="shared" si="12"/>
        <v>3531.9946</v>
      </c>
      <c r="G21" s="25">
        <f t="shared" si="12"/>
        <v>2222.667</v>
      </c>
      <c r="H21" s="25">
        <f t="shared" si="12"/>
        <v>806.8172</v>
      </c>
      <c r="I21" s="25">
        <f t="shared" si="12"/>
        <v>0</v>
      </c>
      <c r="J21" s="25">
        <f t="shared" si="12"/>
        <v>0</v>
      </c>
      <c r="K21" s="25">
        <f t="shared" si="12"/>
        <v>0</v>
      </c>
      <c r="L21" s="25">
        <f t="shared" si="12"/>
        <v>0</v>
      </c>
      <c r="M21" s="25">
        <f t="shared" si="12"/>
        <v>0</v>
      </c>
      <c r="N21" s="58">
        <f t="shared" si="12"/>
        <v>0</v>
      </c>
      <c r="P21" s="58">
        <f aca="true" t="shared" si="13" ref="P21">P20*0.2</f>
        <v>3274.7258</v>
      </c>
    </row>
    <row r="22" spans="1:16" ht="15" thickBot="1">
      <c r="A22" s="88" t="s">
        <v>18</v>
      </c>
      <c r="B22" s="89" t="s">
        <v>19</v>
      </c>
      <c r="C22" s="11">
        <f>C20+C21</f>
        <v>9527.6304</v>
      </c>
      <c r="D22" s="11">
        <f aca="true" t="shared" si="14" ref="D22:N22">D20+D21</f>
        <v>11695.465200000002</v>
      </c>
      <c r="E22" s="140">
        <f t="shared" si="14"/>
        <v>14757.954600000001</v>
      </c>
      <c r="F22" s="11">
        <f t="shared" si="14"/>
        <v>21191.967599999996</v>
      </c>
      <c r="G22" s="11">
        <f t="shared" si="14"/>
        <v>13336.001999999999</v>
      </c>
      <c r="H22" s="11">
        <f t="shared" si="14"/>
        <v>4840.9032</v>
      </c>
      <c r="I22" s="11">
        <f t="shared" si="14"/>
        <v>0</v>
      </c>
      <c r="J22" s="11">
        <f t="shared" si="14"/>
        <v>0</v>
      </c>
      <c r="K22" s="11">
        <f t="shared" si="14"/>
        <v>0</v>
      </c>
      <c r="L22" s="11">
        <f t="shared" si="14"/>
        <v>0</v>
      </c>
      <c r="M22" s="11">
        <f t="shared" si="14"/>
        <v>0</v>
      </c>
      <c r="N22" s="48">
        <f t="shared" si="14"/>
        <v>0</v>
      </c>
      <c r="P22" s="48">
        <f aca="true" t="shared" si="15" ref="P22">P20+P21</f>
        <v>19648.3548</v>
      </c>
    </row>
    <row r="23" spans="1:16" ht="15" thickBot="1">
      <c r="A23" s="94"/>
      <c r="B23" s="72"/>
      <c r="C23" s="73"/>
      <c r="D23" s="73"/>
      <c r="E23" s="145"/>
      <c r="F23" s="73"/>
      <c r="G23" s="73"/>
      <c r="H23" s="73"/>
      <c r="I23" s="73"/>
      <c r="J23" s="73"/>
      <c r="K23" s="73"/>
      <c r="L23" s="73"/>
      <c r="M23" s="73"/>
      <c r="N23" s="73"/>
      <c r="P23" s="73"/>
    </row>
    <row r="24" spans="1:3" ht="24" thickBot="1">
      <c r="A24" s="78" t="s">
        <v>59</v>
      </c>
      <c r="C24" s="2"/>
    </row>
    <row r="25" spans="1:16" ht="24" thickBot="1">
      <c r="A25" s="91" t="s">
        <v>84</v>
      </c>
      <c r="B25" s="97"/>
      <c r="C25" s="327" t="s">
        <v>25</v>
      </c>
      <c r="D25" s="328"/>
      <c r="E25" s="328"/>
      <c r="F25" s="329"/>
      <c r="G25" s="327" t="s">
        <v>26</v>
      </c>
      <c r="H25" s="328"/>
      <c r="I25" s="328"/>
      <c r="J25" s="329"/>
      <c r="K25" s="327" t="s">
        <v>27</v>
      </c>
      <c r="L25" s="328"/>
      <c r="M25" s="328"/>
      <c r="N25" s="329"/>
      <c r="P25" s="153" t="s">
        <v>189</v>
      </c>
    </row>
    <row r="26" spans="1:16" ht="15.5">
      <c r="A26" s="80"/>
      <c r="B26" s="7"/>
      <c r="C26" s="66">
        <v>2018</v>
      </c>
      <c r="D26" s="27">
        <v>2018</v>
      </c>
      <c r="E26" s="136">
        <v>2018</v>
      </c>
      <c r="F26" s="27">
        <v>2018</v>
      </c>
      <c r="G26" s="66">
        <v>2019</v>
      </c>
      <c r="H26" s="27">
        <v>2019</v>
      </c>
      <c r="I26" s="27">
        <v>2019</v>
      </c>
      <c r="J26" s="27">
        <v>2019</v>
      </c>
      <c r="K26" s="66">
        <v>2020</v>
      </c>
      <c r="L26" s="27">
        <v>2020</v>
      </c>
      <c r="M26" s="27">
        <v>2020</v>
      </c>
      <c r="N26" s="28">
        <v>2020</v>
      </c>
      <c r="P26" s="153">
        <v>2018</v>
      </c>
    </row>
    <row r="27" spans="1:16" ht="15" thickBot="1">
      <c r="A27" s="80"/>
      <c r="B27" s="7" t="s">
        <v>24</v>
      </c>
      <c r="C27" s="29" t="s">
        <v>20</v>
      </c>
      <c r="D27" s="30" t="s">
        <v>21</v>
      </c>
      <c r="E27" s="137" t="s">
        <v>22</v>
      </c>
      <c r="F27" s="30" t="s">
        <v>23</v>
      </c>
      <c r="G27" s="29" t="s">
        <v>20</v>
      </c>
      <c r="H27" s="30" t="s">
        <v>21</v>
      </c>
      <c r="I27" s="30" t="s">
        <v>22</v>
      </c>
      <c r="J27" s="30" t="s">
        <v>23</v>
      </c>
      <c r="K27" s="29" t="s">
        <v>20</v>
      </c>
      <c r="L27" s="30" t="s">
        <v>21</v>
      </c>
      <c r="M27" s="30" t="s">
        <v>22</v>
      </c>
      <c r="N27" s="31" t="s">
        <v>23</v>
      </c>
      <c r="P27" s="154" t="s">
        <v>23</v>
      </c>
    </row>
    <row r="28" spans="1:16" ht="15" thickBot="1">
      <c r="A28" s="81" t="s">
        <v>2</v>
      </c>
      <c r="B28" s="17" t="s">
        <v>1</v>
      </c>
      <c r="C28" s="9">
        <f>C29</f>
        <v>6904.08</v>
      </c>
      <c r="D28" s="9">
        <f aca="true" t="shared" si="16" ref="D28:P28">D29</f>
        <v>6783.56</v>
      </c>
      <c r="E28" s="9">
        <f t="shared" si="16"/>
        <v>6348.66</v>
      </c>
      <c r="F28" s="9">
        <f t="shared" si="16"/>
        <v>7900</v>
      </c>
      <c r="G28" s="9">
        <f t="shared" si="16"/>
        <v>3452.04</v>
      </c>
      <c r="H28" s="9">
        <f t="shared" si="16"/>
        <v>3452.04</v>
      </c>
      <c r="I28" s="9">
        <f t="shared" si="16"/>
        <v>0</v>
      </c>
      <c r="J28" s="9">
        <f t="shared" si="16"/>
        <v>0</v>
      </c>
      <c r="K28" s="9">
        <f t="shared" si="16"/>
        <v>0</v>
      </c>
      <c r="L28" s="9">
        <f t="shared" si="16"/>
        <v>0</v>
      </c>
      <c r="M28" s="9">
        <f t="shared" si="16"/>
        <v>0</v>
      </c>
      <c r="N28" s="44">
        <f t="shared" si="16"/>
        <v>0</v>
      </c>
      <c r="O28" s="192"/>
      <c r="P28" s="44">
        <f t="shared" si="16"/>
        <v>6781.44</v>
      </c>
    </row>
    <row r="29" spans="1:16" ht="44" thickBot="1">
      <c r="A29" s="82" t="s">
        <v>10</v>
      </c>
      <c r="B29" s="6" t="s">
        <v>209</v>
      </c>
      <c r="C29" s="10">
        <v>6904.08</v>
      </c>
      <c r="D29" s="10">
        <v>6783.56</v>
      </c>
      <c r="E29" s="138">
        <v>6348.66</v>
      </c>
      <c r="F29" s="10">
        <v>7900</v>
      </c>
      <c r="G29" s="10">
        <v>3452.04</v>
      </c>
      <c r="H29" s="10">
        <v>3452.04</v>
      </c>
      <c r="I29" s="10">
        <v>0</v>
      </c>
      <c r="J29" s="10">
        <v>0</v>
      </c>
      <c r="K29" s="10">
        <v>0</v>
      </c>
      <c r="L29" s="10">
        <v>0</v>
      </c>
      <c r="M29" s="10">
        <v>0</v>
      </c>
      <c r="N29" s="45">
        <v>0</v>
      </c>
      <c r="P29" s="45">
        <v>6781.44</v>
      </c>
    </row>
    <row r="30" spans="1:16" ht="15" thickBot="1">
      <c r="A30" s="84" t="s">
        <v>3</v>
      </c>
      <c r="B30" s="17" t="s">
        <v>4</v>
      </c>
      <c r="C30" s="36">
        <f>C31+C32+C33+C34+C35</f>
        <v>0</v>
      </c>
      <c r="D30" s="36">
        <f>D31+D32+D33+D34+D35</f>
        <v>470.16</v>
      </c>
      <c r="E30" s="123">
        <f aca="true" t="shared" si="17" ref="E30:N30">E31+E32+E33+E34+E35</f>
        <v>0</v>
      </c>
      <c r="F30" s="36">
        <f t="shared" si="17"/>
        <v>127.51</v>
      </c>
      <c r="G30" s="36">
        <f t="shared" si="17"/>
        <v>36.88</v>
      </c>
      <c r="H30" s="36">
        <f t="shared" si="17"/>
        <v>64.24</v>
      </c>
      <c r="I30" s="36">
        <f t="shared" si="17"/>
        <v>0</v>
      </c>
      <c r="J30" s="36">
        <f t="shared" si="17"/>
        <v>0</v>
      </c>
      <c r="K30" s="36">
        <f t="shared" si="17"/>
        <v>0</v>
      </c>
      <c r="L30" s="36">
        <f t="shared" si="17"/>
        <v>0</v>
      </c>
      <c r="M30" s="36">
        <f t="shared" si="17"/>
        <v>0</v>
      </c>
      <c r="N30" s="46">
        <f t="shared" si="17"/>
        <v>0</v>
      </c>
      <c r="P30" s="46">
        <f aca="true" t="shared" si="18" ref="P30">P31+P32+P33+P34+P35</f>
        <v>127.51</v>
      </c>
    </row>
    <row r="31" spans="1:16" ht="29">
      <c r="A31" s="83" t="s">
        <v>11</v>
      </c>
      <c r="B31" s="18" t="s">
        <v>5</v>
      </c>
      <c r="C31" s="37">
        <v>0</v>
      </c>
      <c r="D31" s="37">
        <v>115.9</v>
      </c>
      <c r="E31" s="139">
        <v>0</v>
      </c>
      <c r="F31" s="37">
        <v>0</v>
      </c>
      <c r="G31" s="37">
        <v>0</v>
      </c>
      <c r="H31" s="37">
        <v>0</v>
      </c>
      <c r="I31" s="37">
        <v>0</v>
      </c>
      <c r="J31" s="37">
        <v>0</v>
      </c>
      <c r="K31" s="37">
        <v>0</v>
      </c>
      <c r="L31" s="37">
        <v>0</v>
      </c>
      <c r="M31" s="37">
        <v>0</v>
      </c>
      <c r="N31" s="47">
        <v>0</v>
      </c>
      <c r="P31" s="47">
        <v>0</v>
      </c>
    </row>
    <row r="32" spans="1:16" ht="15">
      <c r="A32" s="83" t="s">
        <v>12</v>
      </c>
      <c r="B32" s="18" t="s">
        <v>28</v>
      </c>
      <c r="C32" s="10">
        <v>0</v>
      </c>
      <c r="D32" s="10">
        <v>48.41</v>
      </c>
      <c r="E32" s="138">
        <v>0</v>
      </c>
      <c r="F32" s="10">
        <v>0</v>
      </c>
      <c r="G32" s="10">
        <v>0</v>
      </c>
      <c r="H32" s="10">
        <v>0</v>
      </c>
      <c r="I32" s="10">
        <v>0</v>
      </c>
      <c r="J32" s="10">
        <v>0</v>
      </c>
      <c r="K32" s="10">
        <v>0</v>
      </c>
      <c r="L32" s="10">
        <v>0</v>
      </c>
      <c r="M32" s="10">
        <v>0</v>
      </c>
      <c r="N32" s="45">
        <v>0</v>
      </c>
      <c r="P32" s="45">
        <v>0</v>
      </c>
    </row>
    <row r="33" spans="1:16" ht="15">
      <c r="A33" s="83" t="s">
        <v>13</v>
      </c>
      <c r="B33" s="18" t="s">
        <v>6</v>
      </c>
      <c r="C33" s="10">
        <v>0</v>
      </c>
      <c r="D33" s="10">
        <v>0</v>
      </c>
      <c r="E33" s="138">
        <v>0</v>
      </c>
      <c r="F33" s="10">
        <v>0</v>
      </c>
      <c r="G33" s="10">
        <v>0</v>
      </c>
      <c r="H33" s="10">
        <v>0</v>
      </c>
      <c r="I33" s="10">
        <v>0</v>
      </c>
      <c r="J33" s="10">
        <v>0</v>
      </c>
      <c r="K33" s="10">
        <v>0</v>
      </c>
      <c r="L33" s="10">
        <v>0</v>
      </c>
      <c r="M33" s="10">
        <v>0</v>
      </c>
      <c r="N33" s="45">
        <v>0</v>
      </c>
      <c r="P33" s="45">
        <v>0</v>
      </c>
    </row>
    <row r="34" spans="1:16" ht="15">
      <c r="A34" s="83" t="s">
        <v>14</v>
      </c>
      <c r="B34" s="6" t="s">
        <v>7</v>
      </c>
      <c r="C34" s="10">
        <v>0</v>
      </c>
      <c r="D34" s="10">
        <v>0</v>
      </c>
      <c r="E34" s="138">
        <v>0</v>
      </c>
      <c r="F34" s="10">
        <v>0</v>
      </c>
      <c r="G34" s="10">
        <v>0</v>
      </c>
      <c r="H34" s="10">
        <v>0</v>
      </c>
      <c r="I34" s="10">
        <v>0</v>
      </c>
      <c r="J34" s="10">
        <v>0</v>
      </c>
      <c r="K34" s="10">
        <v>0</v>
      </c>
      <c r="L34" s="10">
        <v>0</v>
      </c>
      <c r="M34" s="10">
        <v>0</v>
      </c>
      <c r="N34" s="45">
        <v>0</v>
      </c>
      <c r="P34" s="45">
        <v>0</v>
      </c>
    </row>
    <row r="35" spans="1:16" ht="15" thickBot="1">
      <c r="A35" s="83" t="s">
        <v>15</v>
      </c>
      <c r="B35" s="6" t="s">
        <v>56</v>
      </c>
      <c r="C35" s="10">
        <v>0</v>
      </c>
      <c r="D35" s="10">
        <v>305.85</v>
      </c>
      <c r="E35" s="138">
        <v>0</v>
      </c>
      <c r="F35" s="10">
        <v>127.51</v>
      </c>
      <c r="G35" s="10">
        <v>36.88</v>
      </c>
      <c r="H35" s="10">
        <v>64.24</v>
      </c>
      <c r="I35" s="10">
        <v>0</v>
      </c>
      <c r="J35" s="10">
        <v>0</v>
      </c>
      <c r="K35" s="10">
        <v>0</v>
      </c>
      <c r="L35" s="10">
        <v>0</v>
      </c>
      <c r="M35" s="10">
        <v>0</v>
      </c>
      <c r="N35" s="45">
        <v>0</v>
      </c>
      <c r="P35" s="45">
        <v>127.51</v>
      </c>
    </row>
    <row r="36" spans="1:16" ht="15" thickBot="1">
      <c r="A36" s="84" t="s">
        <v>8</v>
      </c>
      <c r="B36" s="39" t="s">
        <v>9</v>
      </c>
      <c r="C36" s="11">
        <f>C37</f>
        <v>1035.6119999999999</v>
      </c>
      <c r="D36" s="11">
        <f aca="true" t="shared" si="19" ref="D36:P36">D37</f>
        <v>1017.534</v>
      </c>
      <c r="E36" s="140">
        <f t="shared" si="19"/>
        <v>952.299</v>
      </c>
      <c r="F36" s="11">
        <f t="shared" si="19"/>
        <v>1185</v>
      </c>
      <c r="G36" s="11">
        <f t="shared" si="19"/>
        <v>517.8059999999999</v>
      </c>
      <c r="H36" s="11">
        <f t="shared" si="19"/>
        <v>517.8059999999999</v>
      </c>
      <c r="I36" s="11">
        <f t="shared" si="19"/>
        <v>0</v>
      </c>
      <c r="J36" s="11">
        <f t="shared" si="19"/>
        <v>0</v>
      </c>
      <c r="K36" s="11">
        <f t="shared" si="19"/>
        <v>0</v>
      </c>
      <c r="L36" s="11">
        <f t="shared" si="19"/>
        <v>0</v>
      </c>
      <c r="M36" s="11">
        <f t="shared" si="19"/>
        <v>0</v>
      </c>
      <c r="N36" s="48">
        <f t="shared" si="19"/>
        <v>0</v>
      </c>
      <c r="P36" s="48">
        <f t="shared" si="19"/>
        <v>1017.2159999999999</v>
      </c>
    </row>
    <row r="37" spans="1:16" ht="15" thickBot="1">
      <c r="A37" s="85" t="s">
        <v>53</v>
      </c>
      <c r="B37" s="56" t="s">
        <v>52</v>
      </c>
      <c r="C37" s="51">
        <f aca="true" t="shared" si="20" ref="C37:N37">C28*0.15</f>
        <v>1035.6119999999999</v>
      </c>
      <c r="D37" s="51">
        <f t="shared" si="20"/>
        <v>1017.534</v>
      </c>
      <c r="E37" s="141">
        <f t="shared" si="20"/>
        <v>952.299</v>
      </c>
      <c r="F37" s="51">
        <f t="shared" si="20"/>
        <v>1185</v>
      </c>
      <c r="G37" s="51">
        <f t="shared" si="20"/>
        <v>517.8059999999999</v>
      </c>
      <c r="H37" s="51">
        <f t="shared" si="20"/>
        <v>517.8059999999999</v>
      </c>
      <c r="I37" s="51">
        <f t="shared" si="20"/>
        <v>0</v>
      </c>
      <c r="J37" s="51">
        <f t="shared" si="20"/>
        <v>0</v>
      </c>
      <c r="K37" s="51">
        <f t="shared" si="20"/>
        <v>0</v>
      </c>
      <c r="L37" s="51">
        <f t="shared" si="20"/>
        <v>0</v>
      </c>
      <c r="M37" s="51">
        <f t="shared" si="20"/>
        <v>0</v>
      </c>
      <c r="N37" s="86">
        <f t="shared" si="20"/>
        <v>0</v>
      </c>
      <c r="P37" s="86">
        <f>P28*0.15</f>
        <v>1017.2159999999999</v>
      </c>
    </row>
    <row r="38" spans="1:16" ht="15" thickBot="1">
      <c r="A38" s="59"/>
      <c r="B38" s="60" t="s">
        <v>57</v>
      </c>
      <c r="C38" s="52">
        <f aca="true" t="shared" si="21" ref="C38:N38">C28+C30+C36</f>
        <v>7939.692</v>
      </c>
      <c r="D38" s="52">
        <f t="shared" si="21"/>
        <v>8271.254</v>
      </c>
      <c r="E38" s="142">
        <f t="shared" si="21"/>
        <v>7300.959</v>
      </c>
      <c r="F38" s="52">
        <f t="shared" si="21"/>
        <v>9212.51</v>
      </c>
      <c r="G38" s="52">
        <f t="shared" si="21"/>
        <v>4006.726</v>
      </c>
      <c r="H38" s="52">
        <f t="shared" si="21"/>
        <v>4034.086</v>
      </c>
      <c r="I38" s="52">
        <f t="shared" si="21"/>
        <v>0</v>
      </c>
      <c r="J38" s="52">
        <f t="shared" si="21"/>
        <v>0</v>
      </c>
      <c r="K38" s="52">
        <f t="shared" si="21"/>
        <v>0</v>
      </c>
      <c r="L38" s="52">
        <f t="shared" si="21"/>
        <v>0</v>
      </c>
      <c r="M38" s="52">
        <f t="shared" si="21"/>
        <v>0</v>
      </c>
      <c r="N38" s="53">
        <f t="shared" si="21"/>
        <v>0</v>
      </c>
      <c r="P38" s="53">
        <f>P28+P30+P36</f>
        <v>7926.165999999999</v>
      </c>
    </row>
    <row r="39" spans="1:16" ht="15" thickBot="1">
      <c r="A39" s="87" t="s">
        <v>16</v>
      </c>
      <c r="B39" s="54" t="s">
        <v>17</v>
      </c>
      <c r="C39" s="25">
        <f>C38*0.2</f>
        <v>1587.9384</v>
      </c>
      <c r="D39" s="25">
        <f aca="true" t="shared" si="22" ref="D39:N39">D38*0.2</f>
        <v>1654.2508000000003</v>
      </c>
      <c r="E39" s="143">
        <f t="shared" si="22"/>
        <v>1460.1918</v>
      </c>
      <c r="F39" s="25">
        <f t="shared" si="22"/>
        <v>1842.5020000000002</v>
      </c>
      <c r="G39" s="25">
        <f t="shared" si="22"/>
        <v>801.3452000000001</v>
      </c>
      <c r="H39" s="25">
        <f t="shared" si="22"/>
        <v>806.8172</v>
      </c>
      <c r="I39" s="25">
        <f t="shared" si="22"/>
        <v>0</v>
      </c>
      <c r="J39" s="25">
        <f t="shared" si="22"/>
        <v>0</v>
      </c>
      <c r="K39" s="25">
        <f t="shared" si="22"/>
        <v>0</v>
      </c>
      <c r="L39" s="25">
        <f t="shared" si="22"/>
        <v>0</v>
      </c>
      <c r="M39" s="25">
        <f t="shared" si="22"/>
        <v>0</v>
      </c>
      <c r="N39" s="58">
        <f t="shared" si="22"/>
        <v>0</v>
      </c>
      <c r="P39" s="58">
        <f aca="true" t="shared" si="23" ref="P39">P38*0.2</f>
        <v>1585.2332</v>
      </c>
    </row>
    <row r="40" spans="1:16" ht="15" thickBot="1">
      <c r="A40" s="88" t="s">
        <v>18</v>
      </c>
      <c r="B40" s="89" t="s">
        <v>19</v>
      </c>
      <c r="C40" s="11">
        <f>C38+C39</f>
        <v>9527.6304</v>
      </c>
      <c r="D40" s="11">
        <f aca="true" t="shared" si="24" ref="D40:N40">D38+D39</f>
        <v>9925.5048</v>
      </c>
      <c r="E40" s="140">
        <f t="shared" si="24"/>
        <v>8761.1508</v>
      </c>
      <c r="F40" s="11">
        <f t="shared" si="24"/>
        <v>11055.012</v>
      </c>
      <c r="G40" s="11">
        <f t="shared" si="24"/>
        <v>4808.0712</v>
      </c>
      <c r="H40" s="11">
        <f t="shared" si="24"/>
        <v>4840.9032</v>
      </c>
      <c r="I40" s="11">
        <f t="shared" si="24"/>
        <v>0</v>
      </c>
      <c r="J40" s="11">
        <f t="shared" si="24"/>
        <v>0</v>
      </c>
      <c r="K40" s="11">
        <f t="shared" si="24"/>
        <v>0</v>
      </c>
      <c r="L40" s="11">
        <f t="shared" si="24"/>
        <v>0</v>
      </c>
      <c r="M40" s="11">
        <f t="shared" si="24"/>
        <v>0</v>
      </c>
      <c r="N40" s="48">
        <f t="shared" si="24"/>
        <v>0</v>
      </c>
      <c r="P40" s="48">
        <f aca="true" t="shared" si="25" ref="P40">P38+P39</f>
        <v>9511.3992</v>
      </c>
    </row>
    <row r="42" ht="15" thickBot="1"/>
    <row r="43" spans="1:16" ht="24" thickBot="1">
      <c r="A43" s="78" t="s">
        <v>74</v>
      </c>
      <c r="B43" s="97"/>
      <c r="C43" s="327" t="s">
        <v>25</v>
      </c>
      <c r="D43" s="328"/>
      <c r="E43" s="328"/>
      <c r="F43" s="329"/>
      <c r="G43" s="327" t="s">
        <v>26</v>
      </c>
      <c r="H43" s="328"/>
      <c r="I43" s="328"/>
      <c r="J43" s="329"/>
      <c r="K43" s="327" t="s">
        <v>27</v>
      </c>
      <c r="L43" s="328"/>
      <c r="M43" s="328"/>
      <c r="N43" s="329"/>
      <c r="P43" s="153" t="s">
        <v>189</v>
      </c>
    </row>
    <row r="44" spans="1:16" ht="15.5">
      <c r="A44" s="80"/>
      <c r="B44" s="7"/>
      <c r="C44" s="66">
        <v>2018</v>
      </c>
      <c r="D44" s="27">
        <v>2018</v>
      </c>
      <c r="E44" s="136">
        <v>2018</v>
      </c>
      <c r="F44" s="27">
        <v>2018</v>
      </c>
      <c r="G44" s="66">
        <v>2019</v>
      </c>
      <c r="H44" s="27">
        <v>2019</v>
      </c>
      <c r="I44" s="27">
        <v>2019</v>
      </c>
      <c r="J44" s="27">
        <v>2019</v>
      </c>
      <c r="K44" s="66">
        <v>2020</v>
      </c>
      <c r="L44" s="27">
        <v>2020</v>
      </c>
      <c r="M44" s="27">
        <v>2020</v>
      </c>
      <c r="N44" s="28">
        <v>2020</v>
      </c>
      <c r="P44" s="153">
        <v>2018</v>
      </c>
    </row>
    <row r="45" spans="1:16" ht="15" thickBot="1">
      <c r="A45" s="80"/>
      <c r="B45" s="7" t="s">
        <v>24</v>
      </c>
      <c r="C45" s="29" t="s">
        <v>20</v>
      </c>
      <c r="D45" s="30" t="s">
        <v>21</v>
      </c>
      <c r="E45" s="137" t="s">
        <v>22</v>
      </c>
      <c r="F45" s="30" t="s">
        <v>23</v>
      </c>
      <c r="G45" s="29" t="s">
        <v>20</v>
      </c>
      <c r="H45" s="30" t="s">
        <v>21</v>
      </c>
      <c r="I45" s="30" t="s">
        <v>22</v>
      </c>
      <c r="J45" s="30" t="s">
        <v>23</v>
      </c>
      <c r="K45" s="29" t="s">
        <v>20</v>
      </c>
      <c r="L45" s="30" t="s">
        <v>21</v>
      </c>
      <c r="M45" s="30" t="s">
        <v>22</v>
      </c>
      <c r="N45" s="31" t="s">
        <v>23</v>
      </c>
      <c r="P45" s="156" t="s">
        <v>23</v>
      </c>
    </row>
    <row r="46" spans="1:16" ht="15" thickBot="1">
      <c r="A46" s="81" t="s">
        <v>2</v>
      </c>
      <c r="B46" s="17" t="s">
        <v>1</v>
      </c>
      <c r="C46" s="9">
        <f>C47</f>
        <v>0</v>
      </c>
      <c r="D46" s="9">
        <f aca="true" t="shared" si="26" ref="D46:P46">D47</f>
        <v>1282.58</v>
      </c>
      <c r="E46" s="9">
        <f t="shared" si="26"/>
        <v>4345.51</v>
      </c>
      <c r="F46" s="9">
        <f t="shared" si="26"/>
        <v>7345.62</v>
      </c>
      <c r="G46" s="9">
        <f t="shared" si="26"/>
        <v>6179.66</v>
      </c>
      <c r="H46" s="9">
        <f t="shared" si="26"/>
        <v>0</v>
      </c>
      <c r="I46" s="9">
        <f t="shared" si="26"/>
        <v>0</v>
      </c>
      <c r="J46" s="9">
        <f t="shared" si="26"/>
        <v>0</v>
      </c>
      <c r="K46" s="9">
        <f t="shared" si="26"/>
        <v>0</v>
      </c>
      <c r="L46" s="9">
        <f t="shared" si="26"/>
        <v>0</v>
      </c>
      <c r="M46" s="9">
        <f t="shared" si="26"/>
        <v>0</v>
      </c>
      <c r="N46" s="44">
        <f t="shared" si="26"/>
        <v>0</v>
      </c>
      <c r="O46" s="192"/>
      <c r="P46" s="44">
        <f t="shared" si="26"/>
        <v>7345.62</v>
      </c>
    </row>
    <row r="47" spans="1:16" ht="44" thickBot="1">
      <c r="A47" s="82" t="s">
        <v>10</v>
      </c>
      <c r="B47" s="6" t="s">
        <v>209</v>
      </c>
      <c r="C47" s="10">
        <v>0</v>
      </c>
      <c r="D47" s="10">
        <v>1282.58</v>
      </c>
      <c r="E47" s="138">
        <v>4345.51</v>
      </c>
      <c r="F47" s="10">
        <v>7345.62</v>
      </c>
      <c r="G47" s="10">
        <v>6179.66</v>
      </c>
      <c r="H47" s="10">
        <v>0</v>
      </c>
      <c r="I47" s="10">
        <v>0</v>
      </c>
      <c r="J47" s="10">
        <v>0</v>
      </c>
      <c r="K47" s="10">
        <v>0</v>
      </c>
      <c r="L47" s="10">
        <v>0</v>
      </c>
      <c r="M47" s="10">
        <v>0</v>
      </c>
      <c r="N47" s="45">
        <v>0</v>
      </c>
      <c r="P47" s="45">
        <v>7345.62</v>
      </c>
    </row>
    <row r="48" spans="1:16" ht="15" thickBot="1">
      <c r="A48" s="84" t="s">
        <v>3</v>
      </c>
      <c r="B48" s="17" t="s">
        <v>4</v>
      </c>
      <c r="C48" s="36">
        <f>C49+C50+C51+C52+C53</f>
        <v>0</v>
      </c>
      <c r="D48" s="36">
        <f>D49+D50+D51+D52+D53</f>
        <v>0</v>
      </c>
      <c r="E48" s="123">
        <f aca="true" t="shared" si="27" ref="E48:N48">E49+E50+E51+E52+E53</f>
        <v>0</v>
      </c>
      <c r="F48" s="36">
        <f t="shared" si="27"/>
        <v>0</v>
      </c>
      <c r="G48" s="36">
        <f t="shared" si="27"/>
        <v>0</v>
      </c>
      <c r="H48" s="36">
        <f t="shared" si="27"/>
        <v>0</v>
      </c>
      <c r="I48" s="36">
        <f t="shared" si="27"/>
        <v>0</v>
      </c>
      <c r="J48" s="36">
        <f t="shared" si="27"/>
        <v>0</v>
      </c>
      <c r="K48" s="36">
        <f t="shared" si="27"/>
        <v>0</v>
      </c>
      <c r="L48" s="36">
        <f t="shared" si="27"/>
        <v>0</v>
      </c>
      <c r="M48" s="36">
        <f t="shared" si="27"/>
        <v>0</v>
      </c>
      <c r="N48" s="46">
        <f t="shared" si="27"/>
        <v>0</v>
      </c>
      <c r="P48" s="46">
        <f aca="true" t="shared" si="28" ref="P48">P49+P50+P51+P52+P53</f>
        <v>0</v>
      </c>
    </row>
    <row r="49" spans="1:16" ht="29">
      <c r="A49" s="83" t="s">
        <v>11</v>
      </c>
      <c r="B49" s="18" t="s">
        <v>5</v>
      </c>
      <c r="C49" s="37">
        <v>0</v>
      </c>
      <c r="D49" s="37">
        <v>0</v>
      </c>
      <c r="E49" s="139">
        <v>0</v>
      </c>
      <c r="F49" s="37">
        <v>0</v>
      </c>
      <c r="G49" s="37">
        <v>0</v>
      </c>
      <c r="H49" s="37">
        <v>0</v>
      </c>
      <c r="I49" s="37">
        <v>0</v>
      </c>
      <c r="J49" s="37">
        <v>0</v>
      </c>
      <c r="K49" s="37">
        <v>0</v>
      </c>
      <c r="L49" s="37">
        <v>0</v>
      </c>
      <c r="M49" s="37">
        <v>0</v>
      </c>
      <c r="N49" s="47">
        <v>0</v>
      </c>
      <c r="P49" s="47">
        <v>0</v>
      </c>
    </row>
    <row r="50" spans="1:16" ht="15">
      <c r="A50" s="83" t="s">
        <v>12</v>
      </c>
      <c r="B50" s="18" t="s">
        <v>28</v>
      </c>
      <c r="C50" s="10">
        <v>0</v>
      </c>
      <c r="D50" s="10">
        <v>0</v>
      </c>
      <c r="E50" s="138">
        <v>0</v>
      </c>
      <c r="F50" s="10">
        <v>0</v>
      </c>
      <c r="G50" s="10">
        <v>0</v>
      </c>
      <c r="H50" s="10">
        <v>0</v>
      </c>
      <c r="I50" s="10">
        <v>0</v>
      </c>
      <c r="J50" s="10">
        <v>0</v>
      </c>
      <c r="K50" s="10">
        <v>0</v>
      </c>
      <c r="L50" s="10">
        <v>0</v>
      </c>
      <c r="M50" s="10">
        <v>0</v>
      </c>
      <c r="N50" s="45">
        <v>0</v>
      </c>
      <c r="P50" s="45">
        <v>0</v>
      </c>
    </row>
    <row r="51" spans="1:16" ht="15">
      <c r="A51" s="83" t="s">
        <v>13</v>
      </c>
      <c r="B51" s="18" t="s">
        <v>6</v>
      </c>
      <c r="C51" s="10">
        <v>0</v>
      </c>
      <c r="D51" s="10">
        <v>0</v>
      </c>
      <c r="E51" s="138">
        <v>0</v>
      </c>
      <c r="F51" s="10">
        <v>0</v>
      </c>
      <c r="G51" s="10">
        <v>0</v>
      </c>
      <c r="H51" s="10">
        <v>0</v>
      </c>
      <c r="I51" s="10">
        <v>0</v>
      </c>
      <c r="J51" s="10">
        <v>0</v>
      </c>
      <c r="K51" s="10">
        <v>0</v>
      </c>
      <c r="L51" s="10">
        <v>0</v>
      </c>
      <c r="M51" s="10">
        <v>0</v>
      </c>
      <c r="N51" s="45">
        <v>0</v>
      </c>
      <c r="P51" s="45">
        <v>0</v>
      </c>
    </row>
    <row r="52" spans="1:16" ht="15">
      <c r="A52" s="83" t="s">
        <v>14</v>
      </c>
      <c r="B52" s="6" t="s">
        <v>7</v>
      </c>
      <c r="C52" s="10">
        <v>0</v>
      </c>
      <c r="D52" s="10">
        <v>0</v>
      </c>
      <c r="E52" s="138">
        <v>0</v>
      </c>
      <c r="F52" s="10">
        <v>0</v>
      </c>
      <c r="G52" s="10">
        <v>0</v>
      </c>
      <c r="H52" s="10">
        <v>0</v>
      </c>
      <c r="I52" s="10">
        <v>0</v>
      </c>
      <c r="J52" s="10">
        <v>0</v>
      </c>
      <c r="K52" s="10">
        <v>0</v>
      </c>
      <c r="L52" s="10">
        <v>0</v>
      </c>
      <c r="M52" s="10">
        <v>0</v>
      </c>
      <c r="N52" s="45">
        <v>0</v>
      </c>
      <c r="P52" s="45">
        <v>0</v>
      </c>
    </row>
    <row r="53" spans="1:16" ht="15" thickBot="1">
      <c r="A53" s="83" t="s">
        <v>15</v>
      </c>
      <c r="B53" s="6" t="s">
        <v>56</v>
      </c>
      <c r="C53" s="10">
        <v>0</v>
      </c>
      <c r="D53" s="10">
        <v>0</v>
      </c>
      <c r="E53" s="138">
        <v>0</v>
      </c>
      <c r="F53" s="10">
        <v>0</v>
      </c>
      <c r="G53" s="10">
        <v>0</v>
      </c>
      <c r="H53" s="10">
        <v>0</v>
      </c>
      <c r="I53" s="10">
        <v>0</v>
      </c>
      <c r="J53" s="10">
        <v>0</v>
      </c>
      <c r="K53" s="10">
        <v>0</v>
      </c>
      <c r="L53" s="10">
        <v>0</v>
      </c>
      <c r="M53" s="10">
        <v>0</v>
      </c>
      <c r="N53" s="45">
        <v>0</v>
      </c>
      <c r="P53" s="45">
        <v>0</v>
      </c>
    </row>
    <row r="54" spans="1:16" ht="15" thickBot="1">
      <c r="A54" s="84" t="s">
        <v>8</v>
      </c>
      <c r="B54" s="39" t="s">
        <v>9</v>
      </c>
      <c r="C54" s="11">
        <f>C55</f>
        <v>0</v>
      </c>
      <c r="D54" s="11">
        <f aca="true" t="shared" si="29" ref="D54:P54">D55</f>
        <v>192.38699999999997</v>
      </c>
      <c r="E54" s="140">
        <f t="shared" si="29"/>
        <v>651.8265</v>
      </c>
      <c r="F54" s="11">
        <f t="shared" si="29"/>
        <v>1101.8429999999998</v>
      </c>
      <c r="G54" s="11">
        <f t="shared" si="29"/>
        <v>926.949</v>
      </c>
      <c r="H54" s="11">
        <f t="shared" si="29"/>
        <v>0</v>
      </c>
      <c r="I54" s="11">
        <f t="shared" si="29"/>
        <v>0</v>
      </c>
      <c r="J54" s="11">
        <f t="shared" si="29"/>
        <v>0</v>
      </c>
      <c r="K54" s="11">
        <f t="shared" si="29"/>
        <v>0</v>
      </c>
      <c r="L54" s="11">
        <f t="shared" si="29"/>
        <v>0</v>
      </c>
      <c r="M54" s="11">
        <f t="shared" si="29"/>
        <v>0</v>
      </c>
      <c r="N54" s="48">
        <f t="shared" si="29"/>
        <v>0</v>
      </c>
      <c r="P54" s="48">
        <f t="shared" si="29"/>
        <v>1101.8429999999998</v>
      </c>
    </row>
    <row r="55" spans="1:16" ht="15" thickBot="1">
      <c r="A55" s="85" t="s">
        <v>53</v>
      </c>
      <c r="B55" s="56" t="s">
        <v>52</v>
      </c>
      <c r="C55" s="51">
        <f aca="true" t="shared" si="30" ref="C55:N55">C46*0.15</f>
        <v>0</v>
      </c>
      <c r="D55" s="51">
        <f t="shared" si="30"/>
        <v>192.38699999999997</v>
      </c>
      <c r="E55" s="141">
        <f t="shared" si="30"/>
        <v>651.8265</v>
      </c>
      <c r="F55" s="51">
        <f t="shared" si="30"/>
        <v>1101.8429999999998</v>
      </c>
      <c r="G55" s="51">
        <f t="shared" si="30"/>
        <v>926.949</v>
      </c>
      <c r="H55" s="51">
        <f t="shared" si="30"/>
        <v>0</v>
      </c>
      <c r="I55" s="51">
        <f t="shared" si="30"/>
        <v>0</v>
      </c>
      <c r="J55" s="51">
        <f t="shared" si="30"/>
        <v>0</v>
      </c>
      <c r="K55" s="51">
        <f t="shared" si="30"/>
        <v>0</v>
      </c>
      <c r="L55" s="51">
        <f t="shared" si="30"/>
        <v>0</v>
      </c>
      <c r="M55" s="51">
        <f t="shared" si="30"/>
        <v>0</v>
      </c>
      <c r="N55" s="86">
        <f t="shared" si="30"/>
        <v>0</v>
      </c>
      <c r="P55" s="86">
        <f>P46*0.15</f>
        <v>1101.8429999999998</v>
      </c>
    </row>
    <row r="56" spans="1:16" ht="15" thickBot="1">
      <c r="A56" s="59"/>
      <c r="B56" s="60" t="s">
        <v>57</v>
      </c>
      <c r="C56" s="52">
        <f aca="true" t="shared" si="31" ref="C56:N56">C46+C48+C54</f>
        <v>0</v>
      </c>
      <c r="D56" s="52">
        <f t="shared" si="31"/>
        <v>1474.9669999999999</v>
      </c>
      <c r="E56" s="142">
        <f t="shared" si="31"/>
        <v>4997.3365</v>
      </c>
      <c r="F56" s="52">
        <f t="shared" si="31"/>
        <v>8447.463</v>
      </c>
      <c r="G56" s="52">
        <f t="shared" si="31"/>
        <v>7106.6089999999995</v>
      </c>
      <c r="H56" s="52">
        <f t="shared" si="31"/>
        <v>0</v>
      </c>
      <c r="I56" s="52">
        <f t="shared" si="31"/>
        <v>0</v>
      </c>
      <c r="J56" s="52">
        <f t="shared" si="31"/>
        <v>0</v>
      </c>
      <c r="K56" s="52">
        <f t="shared" si="31"/>
        <v>0</v>
      </c>
      <c r="L56" s="52">
        <f t="shared" si="31"/>
        <v>0</v>
      </c>
      <c r="M56" s="52">
        <f t="shared" si="31"/>
        <v>0</v>
      </c>
      <c r="N56" s="53">
        <f t="shared" si="31"/>
        <v>0</v>
      </c>
      <c r="P56" s="53">
        <f>P46+P48+P54</f>
        <v>8447.463</v>
      </c>
    </row>
    <row r="57" spans="1:16" ht="15" thickBot="1">
      <c r="A57" s="87" t="s">
        <v>16</v>
      </c>
      <c r="B57" s="54" t="s">
        <v>17</v>
      </c>
      <c r="C57" s="25">
        <f>C56*0.2</f>
        <v>0</v>
      </c>
      <c r="D57" s="25">
        <f aca="true" t="shared" si="32" ref="D57:N57">D56*0.2</f>
        <v>294.9934</v>
      </c>
      <c r="E57" s="143">
        <f t="shared" si="32"/>
        <v>999.4673000000001</v>
      </c>
      <c r="F57" s="25">
        <f t="shared" si="32"/>
        <v>1689.4926</v>
      </c>
      <c r="G57" s="25">
        <f t="shared" si="32"/>
        <v>1421.3218</v>
      </c>
      <c r="H57" s="25">
        <f t="shared" si="32"/>
        <v>0</v>
      </c>
      <c r="I57" s="25">
        <f t="shared" si="32"/>
        <v>0</v>
      </c>
      <c r="J57" s="25">
        <f t="shared" si="32"/>
        <v>0</v>
      </c>
      <c r="K57" s="25">
        <f t="shared" si="32"/>
        <v>0</v>
      </c>
      <c r="L57" s="25">
        <f t="shared" si="32"/>
        <v>0</v>
      </c>
      <c r="M57" s="25">
        <f t="shared" si="32"/>
        <v>0</v>
      </c>
      <c r="N57" s="58">
        <f t="shared" si="32"/>
        <v>0</v>
      </c>
      <c r="P57" s="58">
        <f aca="true" t="shared" si="33" ref="P57">P56*0.2</f>
        <v>1689.4926</v>
      </c>
    </row>
    <row r="58" spans="1:16" ht="15" thickBot="1">
      <c r="A58" s="88" t="s">
        <v>18</v>
      </c>
      <c r="B58" s="89" t="s">
        <v>19</v>
      </c>
      <c r="C58" s="11">
        <f>C56+C57</f>
        <v>0</v>
      </c>
      <c r="D58" s="11">
        <f aca="true" t="shared" si="34" ref="D58:N58">D56+D57</f>
        <v>1769.9604</v>
      </c>
      <c r="E58" s="140">
        <f t="shared" si="34"/>
        <v>5996.803800000001</v>
      </c>
      <c r="F58" s="11">
        <f t="shared" si="34"/>
        <v>10136.9556</v>
      </c>
      <c r="G58" s="11">
        <f t="shared" si="34"/>
        <v>8527.9308</v>
      </c>
      <c r="H58" s="11">
        <f t="shared" si="34"/>
        <v>0</v>
      </c>
      <c r="I58" s="11">
        <f t="shared" si="34"/>
        <v>0</v>
      </c>
      <c r="J58" s="11">
        <f t="shared" si="34"/>
        <v>0</v>
      </c>
      <c r="K58" s="11">
        <f t="shared" si="34"/>
        <v>0</v>
      </c>
      <c r="L58" s="11">
        <f t="shared" si="34"/>
        <v>0</v>
      </c>
      <c r="M58" s="11">
        <f t="shared" si="34"/>
        <v>0</v>
      </c>
      <c r="N58" s="48">
        <f t="shared" si="34"/>
        <v>0</v>
      </c>
      <c r="P58" s="48">
        <f aca="true" t="shared" si="35" ref="P58">P56+P57</f>
        <v>10136.9556</v>
      </c>
    </row>
  </sheetData>
  <mergeCells count="9">
    <mergeCell ref="C43:F43"/>
    <mergeCell ref="G43:J43"/>
    <mergeCell ref="K43:N43"/>
    <mergeCell ref="C7:F7"/>
    <mergeCell ref="G7:J7"/>
    <mergeCell ref="K7:N7"/>
    <mergeCell ref="C25:F25"/>
    <mergeCell ref="G25:J25"/>
    <mergeCell ref="K25:N2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6"/>
  <sheetViews>
    <sheetView zoomScale="70" zoomScaleNormal="70" workbookViewId="0" topLeftCell="A1">
      <selection activeCell="B45" sqref="B45"/>
    </sheetView>
  </sheetViews>
  <sheetFormatPr defaultColWidth="8.8515625" defaultRowHeight="15"/>
  <cols>
    <col min="2" max="2" width="34.57421875" style="0" customWidth="1"/>
    <col min="5" max="5" width="8.8515625" style="135" customWidth="1"/>
  </cols>
  <sheetData>
    <row r="2" ht="18.5">
      <c r="B2" s="1" t="s">
        <v>81</v>
      </c>
    </row>
    <row r="3" ht="18.5">
      <c r="B3" s="1"/>
    </row>
    <row r="4" ht="24" thickBot="1">
      <c r="B4" s="2" t="s">
        <v>0</v>
      </c>
    </row>
    <row r="5" spans="1:16" ht="24" thickBot="1">
      <c r="A5" s="78" t="s">
        <v>58</v>
      </c>
      <c r="B5" s="99"/>
      <c r="C5" s="327" t="s">
        <v>25</v>
      </c>
      <c r="D5" s="328"/>
      <c r="E5" s="328"/>
      <c r="F5" s="329"/>
      <c r="G5" s="327" t="s">
        <v>26</v>
      </c>
      <c r="H5" s="328"/>
      <c r="I5" s="328"/>
      <c r="J5" s="329"/>
      <c r="K5" s="327" t="s">
        <v>27</v>
      </c>
      <c r="L5" s="328"/>
      <c r="M5" s="328"/>
      <c r="N5" s="329"/>
      <c r="P5" s="153" t="s">
        <v>189</v>
      </c>
    </row>
    <row r="6" spans="1:16" ht="15.5">
      <c r="A6" s="80"/>
      <c r="B6" s="7"/>
      <c r="C6" s="66">
        <v>2018</v>
      </c>
      <c r="D6" s="27">
        <v>2018</v>
      </c>
      <c r="E6" s="136">
        <v>2018</v>
      </c>
      <c r="F6" s="27">
        <v>2018</v>
      </c>
      <c r="G6" s="66">
        <v>2019</v>
      </c>
      <c r="H6" s="27">
        <v>2019</v>
      </c>
      <c r="I6" s="27">
        <v>2019</v>
      </c>
      <c r="J6" s="27">
        <v>2019</v>
      </c>
      <c r="K6" s="66">
        <v>2020</v>
      </c>
      <c r="L6" s="27">
        <v>2020</v>
      </c>
      <c r="M6" s="27">
        <v>2020</v>
      </c>
      <c r="N6" s="28">
        <v>2020</v>
      </c>
      <c r="P6" s="153">
        <v>2018</v>
      </c>
    </row>
    <row r="7" spans="1:16" ht="15" thickBot="1">
      <c r="A7" s="80"/>
      <c r="B7" s="7" t="s">
        <v>24</v>
      </c>
      <c r="C7" s="29" t="s">
        <v>20</v>
      </c>
      <c r="D7" s="30" t="s">
        <v>21</v>
      </c>
      <c r="E7" s="137" t="s">
        <v>22</v>
      </c>
      <c r="F7" s="30" t="s">
        <v>23</v>
      </c>
      <c r="G7" s="29" t="s">
        <v>20</v>
      </c>
      <c r="H7" s="30" t="s">
        <v>21</v>
      </c>
      <c r="I7" s="30" t="s">
        <v>22</v>
      </c>
      <c r="J7" s="30" t="s">
        <v>23</v>
      </c>
      <c r="K7" s="29" t="s">
        <v>20</v>
      </c>
      <c r="L7" s="30" t="s">
        <v>21</v>
      </c>
      <c r="M7" s="30" t="s">
        <v>22</v>
      </c>
      <c r="N7" s="31" t="s">
        <v>23</v>
      </c>
      <c r="P7" s="154" t="s">
        <v>23</v>
      </c>
    </row>
    <row r="8" spans="1:16" ht="15" thickBot="1">
      <c r="A8" s="81" t="s">
        <v>2</v>
      </c>
      <c r="B8" s="17" t="s">
        <v>1</v>
      </c>
      <c r="C8" s="9">
        <f aca="true" t="shared" si="0" ref="C8:N8">C26+C44</f>
        <v>5009.47</v>
      </c>
      <c r="D8" s="9">
        <f t="shared" si="0"/>
        <v>9089.880000000001</v>
      </c>
      <c r="E8" s="122">
        <f t="shared" si="0"/>
        <v>10250.400000000001</v>
      </c>
      <c r="F8" s="9">
        <f t="shared" si="0"/>
        <v>12965.59</v>
      </c>
      <c r="G8" s="9">
        <f t="shared" si="0"/>
        <v>13493.73</v>
      </c>
      <c r="H8" s="9">
        <f t="shared" si="0"/>
        <v>21916.41</v>
      </c>
      <c r="I8" s="9">
        <f t="shared" si="0"/>
        <v>0</v>
      </c>
      <c r="J8" s="9">
        <f t="shared" si="0"/>
        <v>0</v>
      </c>
      <c r="K8" s="9">
        <f t="shared" si="0"/>
        <v>0</v>
      </c>
      <c r="L8" s="9">
        <f t="shared" si="0"/>
        <v>0</v>
      </c>
      <c r="M8" s="9">
        <f t="shared" si="0"/>
        <v>0</v>
      </c>
      <c r="N8" s="9">
        <f t="shared" si="0"/>
        <v>0</v>
      </c>
      <c r="P8" s="44">
        <f aca="true" t="shared" si="1" ref="P8:P15">P26+P44</f>
        <v>12965.59</v>
      </c>
    </row>
    <row r="9" spans="1:16" ht="44" thickBot="1">
      <c r="A9" s="82" t="s">
        <v>10</v>
      </c>
      <c r="B9" s="6" t="s">
        <v>209</v>
      </c>
      <c r="C9" s="10">
        <f aca="true" t="shared" si="2" ref="C9:N9">C27+C45</f>
        <v>5009.47</v>
      </c>
      <c r="D9" s="10">
        <f t="shared" si="2"/>
        <v>9089.880000000001</v>
      </c>
      <c r="E9" s="138">
        <f t="shared" si="2"/>
        <v>10250.400000000001</v>
      </c>
      <c r="F9" s="10">
        <f t="shared" si="2"/>
        <v>12965.59</v>
      </c>
      <c r="G9" s="10">
        <f t="shared" si="2"/>
        <v>13493.73</v>
      </c>
      <c r="H9" s="10">
        <f t="shared" si="2"/>
        <v>21916.41</v>
      </c>
      <c r="I9" s="10">
        <f t="shared" si="2"/>
        <v>0</v>
      </c>
      <c r="J9" s="10">
        <f t="shared" si="2"/>
        <v>0</v>
      </c>
      <c r="K9" s="10">
        <f t="shared" si="2"/>
        <v>0</v>
      </c>
      <c r="L9" s="10">
        <f t="shared" si="2"/>
        <v>0</v>
      </c>
      <c r="M9" s="10">
        <f t="shared" si="2"/>
        <v>0</v>
      </c>
      <c r="N9" s="47">
        <f t="shared" si="2"/>
        <v>0</v>
      </c>
      <c r="P9" s="45">
        <f t="shared" si="1"/>
        <v>12965.59</v>
      </c>
    </row>
    <row r="10" spans="1:16" ht="15" thickBot="1">
      <c r="A10" s="84" t="s">
        <v>3</v>
      </c>
      <c r="B10" s="17" t="s">
        <v>4</v>
      </c>
      <c r="C10" s="36">
        <f aca="true" t="shared" si="3" ref="C10:N10">C28+C46</f>
        <v>82.32</v>
      </c>
      <c r="D10" s="36">
        <f t="shared" si="3"/>
        <v>60.42</v>
      </c>
      <c r="E10" s="123">
        <f t="shared" si="3"/>
        <v>0</v>
      </c>
      <c r="F10" s="36">
        <f t="shared" si="3"/>
        <v>150</v>
      </c>
      <c r="G10" s="36">
        <f t="shared" si="3"/>
        <v>178.66</v>
      </c>
      <c r="H10" s="36">
        <f t="shared" si="3"/>
        <v>695.8399999999999</v>
      </c>
      <c r="I10" s="36">
        <f t="shared" si="3"/>
        <v>0</v>
      </c>
      <c r="J10" s="36">
        <f t="shared" si="3"/>
        <v>0</v>
      </c>
      <c r="K10" s="36">
        <f t="shared" si="3"/>
        <v>0</v>
      </c>
      <c r="L10" s="36">
        <f t="shared" si="3"/>
        <v>0</v>
      </c>
      <c r="M10" s="36">
        <f t="shared" si="3"/>
        <v>0</v>
      </c>
      <c r="N10" s="46">
        <f t="shared" si="3"/>
        <v>0</v>
      </c>
      <c r="P10" s="46">
        <f t="shared" si="1"/>
        <v>0</v>
      </c>
    </row>
    <row r="11" spans="1:16" ht="29.5" thickBot="1">
      <c r="A11" s="83" t="s">
        <v>11</v>
      </c>
      <c r="B11" s="18" t="s">
        <v>5</v>
      </c>
      <c r="C11" s="37">
        <f aca="true" t="shared" si="4" ref="C11:N11">C29+C47</f>
        <v>82.32</v>
      </c>
      <c r="D11" s="37">
        <f t="shared" si="4"/>
        <v>42.55</v>
      </c>
      <c r="E11" s="139">
        <f t="shared" si="4"/>
        <v>0</v>
      </c>
      <c r="F11" s="37">
        <f t="shared" si="4"/>
        <v>150</v>
      </c>
      <c r="G11" s="37">
        <f t="shared" si="4"/>
        <v>136.2</v>
      </c>
      <c r="H11" s="37">
        <f t="shared" si="4"/>
        <v>174</v>
      </c>
      <c r="I11" s="37">
        <f t="shared" si="4"/>
        <v>0</v>
      </c>
      <c r="J11" s="37">
        <f t="shared" si="4"/>
        <v>0</v>
      </c>
      <c r="K11" s="37">
        <f t="shared" si="4"/>
        <v>0</v>
      </c>
      <c r="L11" s="37">
        <f t="shared" si="4"/>
        <v>0</v>
      </c>
      <c r="M11" s="37">
        <f t="shared" si="4"/>
        <v>0</v>
      </c>
      <c r="N11" s="47">
        <f t="shared" si="4"/>
        <v>0</v>
      </c>
      <c r="P11" s="47">
        <f t="shared" si="1"/>
        <v>0</v>
      </c>
    </row>
    <row r="12" spans="1:16" ht="15" thickBot="1">
      <c r="A12" s="83" t="s">
        <v>12</v>
      </c>
      <c r="B12" s="18" t="s">
        <v>28</v>
      </c>
      <c r="C12" s="37">
        <f aca="true" t="shared" si="5" ref="C12:N12">C30+C48</f>
        <v>0</v>
      </c>
      <c r="D12" s="37">
        <f t="shared" si="5"/>
        <v>17.87</v>
      </c>
      <c r="E12" s="139">
        <f t="shared" si="5"/>
        <v>0</v>
      </c>
      <c r="F12" s="37">
        <f t="shared" si="5"/>
        <v>0</v>
      </c>
      <c r="G12" s="37">
        <f t="shared" si="5"/>
        <v>0</v>
      </c>
      <c r="H12" s="37">
        <f t="shared" si="5"/>
        <v>371.84</v>
      </c>
      <c r="I12" s="37">
        <f t="shared" si="5"/>
        <v>0</v>
      </c>
      <c r="J12" s="37">
        <f t="shared" si="5"/>
        <v>0</v>
      </c>
      <c r="K12" s="37">
        <f t="shared" si="5"/>
        <v>0</v>
      </c>
      <c r="L12" s="37">
        <f t="shared" si="5"/>
        <v>0</v>
      </c>
      <c r="M12" s="37">
        <f t="shared" si="5"/>
        <v>0</v>
      </c>
      <c r="N12" s="47">
        <f t="shared" si="5"/>
        <v>0</v>
      </c>
      <c r="P12" s="47">
        <f t="shared" si="1"/>
        <v>0</v>
      </c>
    </row>
    <row r="13" spans="1:16" ht="15" thickBot="1">
      <c r="A13" s="83" t="s">
        <v>13</v>
      </c>
      <c r="B13" s="18" t="s">
        <v>6</v>
      </c>
      <c r="C13" s="37">
        <f aca="true" t="shared" si="6" ref="C13:N13">C31+C49</f>
        <v>0</v>
      </c>
      <c r="D13" s="37">
        <f t="shared" si="6"/>
        <v>0</v>
      </c>
      <c r="E13" s="139">
        <f t="shared" si="6"/>
        <v>0</v>
      </c>
      <c r="F13" s="37">
        <f t="shared" si="6"/>
        <v>0</v>
      </c>
      <c r="G13" s="37">
        <f t="shared" si="6"/>
        <v>0</v>
      </c>
      <c r="H13" s="37">
        <f t="shared" si="6"/>
        <v>0</v>
      </c>
      <c r="I13" s="37">
        <f t="shared" si="6"/>
        <v>0</v>
      </c>
      <c r="J13" s="37">
        <f t="shared" si="6"/>
        <v>0</v>
      </c>
      <c r="K13" s="37">
        <f t="shared" si="6"/>
        <v>0</v>
      </c>
      <c r="L13" s="37">
        <f t="shared" si="6"/>
        <v>0</v>
      </c>
      <c r="M13" s="37">
        <f t="shared" si="6"/>
        <v>0</v>
      </c>
      <c r="N13" s="47">
        <f t="shared" si="6"/>
        <v>0</v>
      </c>
      <c r="P13" s="47">
        <f t="shared" si="1"/>
        <v>0</v>
      </c>
    </row>
    <row r="14" spans="1:16" ht="15" thickBot="1">
      <c r="A14" s="83" t="s">
        <v>14</v>
      </c>
      <c r="B14" s="6" t="s">
        <v>7</v>
      </c>
      <c r="C14" s="37">
        <f aca="true" t="shared" si="7" ref="C14:N14">C32+C50</f>
        <v>0</v>
      </c>
      <c r="D14" s="37">
        <f t="shared" si="7"/>
        <v>0</v>
      </c>
      <c r="E14" s="139">
        <f t="shared" si="7"/>
        <v>0</v>
      </c>
      <c r="F14" s="37">
        <f t="shared" si="7"/>
        <v>0</v>
      </c>
      <c r="G14" s="37">
        <f t="shared" si="7"/>
        <v>0</v>
      </c>
      <c r="H14" s="37">
        <f t="shared" si="7"/>
        <v>0</v>
      </c>
      <c r="I14" s="37">
        <f t="shared" si="7"/>
        <v>0</v>
      </c>
      <c r="J14" s="37">
        <f t="shared" si="7"/>
        <v>0</v>
      </c>
      <c r="K14" s="37">
        <f t="shared" si="7"/>
        <v>0</v>
      </c>
      <c r="L14" s="37">
        <f t="shared" si="7"/>
        <v>0</v>
      </c>
      <c r="M14" s="37">
        <f t="shared" si="7"/>
        <v>0</v>
      </c>
      <c r="N14" s="47">
        <f t="shared" si="7"/>
        <v>0</v>
      </c>
      <c r="P14" s="47">
        <f t="shared" si="1"/>
        <v>0</v>
      </c>
    </row>
    <row r="15" spans="1:16" ht="15" thickBot="1">
      <c r="A15" s="83" t="s">
        <v>15</v>
      </c>
      <c r="B15" s="6" t="s">
        <v>56</v>
      </c>
      <c r="C15" s="37">
        <f aca="true" t="shared" si="8" ref="C15:N15">C33+C51</f>
        <v>0</v>
      </c>
      <c r="D15" s="37">
        <f t="shared" si="8"/>
        <v>0</v>
      </c>
      <c r="E15" s="139">
        <f t="shared" si="8"/>
        <v>0</v>
      </c>
      <c r="F15" s="37">
        <f t="shared" si="8"/>
        <v>0</v>
      </c>
      <c r="G15" s="37">
        <f t="shared" si="8"/>
        <v>42.46</v>
      </c>
      <c r="H15" s="37">
        <f t="shared" si="8"/>
        <v>150</v>
      </c>
      <c r="I15" s="37">
        <f t="shared" si="8"/>
        <v>0</v>
      </c>
      <c r="J15" s="37">
        <f t="shared" si="8"/>
        <v>0</v>
      </c>
      <c r="K15" s="37">
        <f t="shared" si="8"/>
        <v>0</v>
      </c>
      <c r="L15" s="37">
        <f t="shared" si="8"/>
        <v>0</v>
      </c>
      <c r="M15" s="37">
        <f t="shared" si="8"/>
        <v>0</v>
      </c>
      <c r="N15" s="155">
        <f t="shared" si="8"/>
        <v>0</v>
      </c>
      <c r="P15" s="47">
        <f t="shared" si="1"/>
        <v>0</v>
      </c>
    </row>
    <row r="16" spans="1:16" ht="15" thickBot="1">
      <c r="A16" s="84" t="s">
        <v>8</v>
      </c>
      <c r="B16" s="39" t="s">
        <v>9</v>
      </c>
      <c r="C16" s="11">
        <f>C17</f>
        <v>751.4205000000001</v>
      </c>
      <c r="D16" s="11">
        <f aca="true" t="shared" si="9" ref="D16:P16">D17</f>
        <v>1363.4820000000002</v>
      </c>
      <c r="E16" s="140">
        <f t="shared" si="9"/>
        <v>1537.5600000000002</v>
      </c>
      <c r="F16" s="11">
        <f t="shared" si="9"/>
        <v>1944.8384999999998</v>
      </c>
      <c r="G16" s="11">
        <f t="shared" si="9"/>
        <v>2024.0594999999998</v>
      </c>
      <c r="H16" s="11">
        <f t="shared" si="9"/>
        <v>3287.4615</v>
      </c>
      <c r="I16" s="11">
        <f t="shared" si="9"/>
        <v>0</v>
      </c>
      <c r="J16" s="11">
        <f t="shared" si="9"/>
        <v>0</v>
      </c>
      <c r="K16" s="11">
        <f t="shared" si="9"/>
        <v>0</v>
      </c>
      <c r="L16" s="11">
        <f t="shared" si="9"/>
        <v>0</v>
      </c>
      <c r="M16" s="11">
        <f t="shared" si="9"/>
        <v>0</v>
      </c>
      <c r="N16" s="48">
        <f t="shared" si="9"/>
        <v>0</v>
      </c>
      <c r="P16" s="48">
        <f t="shared" si="9"/>
        <v>1944.8384999999998</v>
      </c>
    </row>
    <row r="17" spans="1:16" ht="15" thickBot="1">
      <c r="A17" s="85" t="s">
        <v>53</v>
      </c>
      <c r="B17" s="56" t="s">
        <v>52</v>
      </c>
      <c r="C17" s="51">
        <f aca="true" t="shared" si="10" ref="C17:N17">C8*0.15</f>
        <v>751.4205000000001</v>
      </c>
      <c r="D17" s="51">
        <f t="shared" si="10"/>
        <v>1363.4820000000002</v>
      </c>
      <c r="E17" s="141">
        <f t="shared" si="10"/>
        <v>1537.5600000000002</v>
      </c>
      <c r="F17" s="51">
        <f t="shared" si="10"/>
        <v>1944.8384999999998</v>
      </c>
      <c r="G17" s="51">
        <f t="shared" si="10"/>
        <v>2024.0594999999998</v>
      </c>
      <c r="H17" s="51">
        <f t="shared" si="10"/>
        <v>3287.4615</v>
      </c>
      <c r="I17" s="51">
        <f t="shared" si="10"/>
        <v>0</v>
      </c>
      <c r="J17" s="51">
        <f t="shared" si="10"/>
        <v>0</v>
      </c>
      <c r="K17" s="51">
        <f t="shared" si="10"/>
        <v>0</v>
      </c>
      <c r="L17" s="51">
        <f t="shared" si="10"/>
        <v>0</v>
      </c>
      <c r="M17" s="51">
        <f t="shared" si="10"/>
        <v>0</v>
      </c>
      <c r="N17" s="86">
        <f t="shared" si="10"/>
        <v>0</v>
      </c>
      <c r="P17" s="86">
        <f>P8*0.15</f>
        <v>1944.8384999999998</v>
      </c>
    </row>
    <row r="18" spans="1:16" ht="15" thickBot="1">
      <c r="A18" s="59"/>
      <c r="B18" s="60" t="s">
        <v>57</v>
      </c>
      <c r="C18" s="52">
        <f aca="true" t="shared" si="11" ref="C18:N18">C8+C10+C16</f>
        <v>5843.2105</v>
      </c>
      <c r="D18" s="52">
        <f t="shared" si="11"/>
        <v>10513.782000000001</v>
      </c>
      <c r="E18" s="142">
        <f t="shared" si="11"/>
        <v>11787.960000000001</v>
      </c>
      <c r="F18" s="52">
        <f t="shared" si="11"/>
        <v>15060.4285</v>
      </c>
      <c r="G18" s="52">
        <f t="shared" si="11"/>
        <v>15696.449499999999</v>
      </c>
      <c r="H18" s="52">
        <f t="shared" si="11"/>
        <v>25899.7115</v>
      </c>
      <c r="I18" s="52">
        <f t="shared" si="11"/>
        <v>0</v>
      </c>
      <c r="J18" s="52">
        <f t="shared" si="11"/>
        <v>0</v>
      </c>
      <c r="K18" s="52">
        <f t="shared" si="11"/>
        <v>0</v>
      </c>
      <c r="L18" s="52">
        <f t="shared" si="11"/>
        <v>0</v>
      </c>
      <c r="M18" s="52">
        <f t="shared" si="11"/>
        <v>0</v>
      </c>
      <c r="N18" s="53">
        <f t="shared" si="11"/>
        <v>0</v>
      </c>
      <c r="P18" s="53">
        <f>P8+P10+P16</f>
        <v>14910.4285</v>
      </c>
    </row>
    <row r="19" spans="1:16" ht="15" thickBot="1">
      <c r="A19" s="87" t="s">
        <v>16</v>
      </c>
      <c r="B19" s="54" t="s">
        <v>17</v>
      </c>
      <c r="C19" s="25">
        <f>C18*0.2</f>
        <v>1168.6421</v>
      </c>
      <c r="D19" s="25">
        <f aca="true" t="shared" si="12" ref="D19:N19">D18*0.2</f>
        <v>2102.7564</v>
      </c>
      <c r="E19" s="143">
        <f t="shared" si="12"/>
        <v>2357.592</v>
      </c>
      <c r="F19" s="25">
        <f t="shared" si="12"/>
        <v>3012.0857</v>
      </c>
      <c r="G19" s="25">
        <f t="shared" si="12"/>
        <v>3139.2898999999998</v>
      </c>
      <c r="H19" s="25">
        <f t="shared" si="12"/>
        <v>5179.942300000001</v>
      </c>
      <c r="I19" s="25">
        <f t="shared" si="12"/>
        <v>0</v>
      </c>
      <c r="J19" s="25">
        <f t="shared" si="12"/>
        <v>0</v>
      </c>
      <c r="K19" s="25">
        <f t="shared" si="12"/>
        <v>0</v>
      </c>
      <c r="L19" s="25">
        <f t="shared" si="12"/>
        <v>0</v>
      </c>
      <c r="M19" s="25">
        <f t="shared" si="12"/>
        <v>0</v>
      </c>
      <c r="N19" s="58">
        <f t="shared" si="12"/>
        <v>0</v>
      </c>
      <c r="P19" s="58">
        <f aca="true" t="shared" si="13" ref="P19">P18*0.2</f>
        <v>2982.0857</v>
      </c>
    </row>
    <row r="20" spans="1:16" ht="15" thickBot="1">
      <c r="A20" s="88" t="s">
        <v>18</v>
      </c>
      <c r="B20" s="89" t="s">
        <v>19</v>
      </c>
      <c r="C20" s="11">
        <f>C18+C19</f>
        <v>7011.8526</v>
      </c>
      <c r="D20" s="11">
        <f aca="true" t="shared" si="14" ref="D20:N20">D18+D19</f>
        <v>12616.538400000001</v>
      </c>
      <c r="E20" s="140">
        <f t="shared" si="14"/>
        <v>14145.552000000001</v>
      </c>
      <c r="F20" s="11">
        <f t="shared" si="14"/>
        <v>18072.5142</v>
      </c>
      <c r="G20" s="11">
        <f t="shared" si="14"/>
        <v>18835.7394</v>
      </c>
      <c r="H20" s="11">
        <f t="shared" si="14"/>
        <v>31079.6538</v>
      </c>
      <c r="I20" s="11">
        <f t="shared" si="14"/>
        <v>0</v>
      </c>
      <c r="J20" s="11">
        <f t="shared" si="14"/>
        <v>0</v>
      </c>
      <c r="K20" s="11">
        <f t="shared" si="14"/>
        <v>0</v>
      </c>
      <c r="L20" s="11">
        <f t="shared" si="14"/>
        <v>0</v>
      </c>
      <c r="M20" s="11">
        <f t="shared" si="14"/>
        <v>0</v>
      </c>
      <c r="N20" s="48">
        <f t="shared" si="14"/>
        <v>0</v>
      </c>
      <c r="P20" s="48">
        <f aca="true" t="shared" si="15" ref="P20">P18+P19</f>
        <v>17892.5142</v>
      </c>
    </row>
    <row r="21" spans="1:19" ht="15" thickBot="1">
      <c r="A21" s="74"/>
      <c r="B21" s="75"/>
      <c r="C21" s="76"/>
      <c r="D21" s="76"/>
      <c r="E21" s="146"/>
      <c r="F21" s="76"/>
      <c r="G21" s="76"/>
      <c r="H21" s="76"/>
      <c r="I21" s="76"/>
      <c r="J21" s="76"/>
      <c r="K21" s="76"/>
      <c r="L21" s="76"/>
      <c r="M21" s="76"/>
      <c r="N21" s="76"/>
      <c r="O21" s="100"/>
      <c r="P21" s="76"/>
      <c r="Q21" s="100"/>
      <c r="R21" s="100"/>
      <c r="S21" s="100"/>
    </row>
    <row r="22" spans="1:3" ht="24" thickBot="1">
      <c r="A22" s="78" t="s">
        <v>59</v>
      </c>
      <c r="C22" s="2"/>
    </row>
    <row r="23" spans="1:16" ht="24" thickBot="1">
      <c r="A23" s="91" t="s">
        <v>74</v>
      </c>
      <c r="B23" s="180"/>
      <c r="C23" s="327" t="s">
        <v>25</v>
      </c>
      <c r="D23" s="328"/>
      <c r="E23" s="328"/>
      <c r="F23" s="329"/>
      <c r="G23" s="327" t="s">
        <v>26</v>
      </c>
      <c r="H23" s="328"/>
      <c r="I23" s="328"/>
      <c r="J23" s="329"/>
      <c r="K23" s="327" t="s">
        <v>27</v>
      </c>
      <c r="L23" s="328"/>
      <c r="M23" s="328"/>
      <c r="N23" s="329"/>
      <c r="O23" s="7"/>
      <c r="P23" s="153" t="s">
        <v>189</v>
      </c>
    </row>
    <row r="24" spans="1:16" ht="15.5">
      <c r="A24" s="80"/>
      <c r="B24" s="7"/>
      <c r="C24" s="170">
        <v>2018</v>
      </c>
      <c r="D24" s="118">
        <v>2018</v>
      </c>
      <c r="E24" s="136">
        <v>2018</v>
      </c>
      <c r="F24" s="28">
        <v>2018</v>
      </c>
      <c r="G24" s="170">
        <v>2019</v>
      </c>
      <c r="H24" s="27">
        <v>2019</v>
      </c>
      <c r="I24" s="27">
        <v>2019</v>
      </c>
      <c r="J24" s="28">
        <v>2019</v>
      </c>
      <c r="K24" s="170">
        <v>2020</v>
      </c>
      <c r="L24" s="27">
        <v>2020</v>
      </c>
      <c r="M24" s="27">
        <v>2020</v>
      </c>
      <c r="N24" s="28">
        <v>2020</v>
      </c>
      <c r="O24" s="7"/>
      <c r="P24" s="153">
        <v>2018</v>
      </c>
    </row>
    <row r="25" spans="1:16" ht="15" thickBot="1">
      <c r="A25" s="80"/>
      <c r="B25" s="7" t="s">
        <v>24</v>
      </c>
      <c r="C25" s="29" t="s">
        <v>20</v>
      </c>
      <c r="D25" s="119" t="s">
        <v>21</v>
      </c>
      <c r="E25" s="137" t="s">
        <v>22</v>
      </c>
      <c r="F25" s="31" t="s">
        <v>23</v>
      </c>
      <c r="G25" s="29" t="s">
        <v>20</v>
      </c>
      <c r="H25" s="30" t="s">
        <v>21</v>
      </c>
      <c r="I25" s="30" t="s">
        <v>22</v>
      </c>
      <c r="J25" s="31" t="s">
        <v>23</v>
      </c>
      <c r="K25" s="29" t="s">
        <v>20</v>
      </c>
      <c r="L25" s="30" t="s">
        <v>21</v>
      </c>
      <c r="M25" s="30" t="s">
        <v>22</v>
      </c>
      <c r="N25" s="31" t="s">
        <v>23</v>
      </c>
      <c r="O25" s="7"/>
      <c r="P25" s="154" t="s">
        <v>23</v>
      </c>
    </row>
    <row r="26" spans="1:16" ht="15" thickBot="1">
      <c r="A26" s="81" t="s">
        <v>2</v>
      </c>
      <c r="B26" s="173" t="s">
        <v>1</v>
      </c>
      <c r="C26" s="9">
        <f>C27</f>
        <v>5009.47</v>
      </c>
      <c r="D26" s="9">
        <f aca="true" t="shared" si="16" ref="D26:P26">D27</f>
        <v>7769.27</v>
      </c>
      <c r="E26" s="9">
        <f t="shared" si="16"/>
        <v>8932.470000000001</v>
      </c>
      <c r="F26" s="44">
        <f t="shared" si="16"/>
        <v>11647.66</v>
      </c>
      <c r="G26" s="9">
        <f t="shared" si="16"/>
        <v>12175.8</v>
      </c>
      <c r="H26" s="9">
        <f t="shared" si="16"/>
        <v>21916.41</v>
      </c>
      <c r="I26" s="9">
        <f t="shared" si="16"/>
        <v>0</v>
      </c>
      <c r="J26" s="44">
        <f t="shared" si="16"/>
        <v>0</v>
      </c>
      <c r="K26" s="9">
        <f t="shared" si="16"/>
        <v>0</v>
      </c>
      <c r="L26" s="9">
        <f t="shared" si="16"/>
        <v>0</v>
      </c>
      <c r="M26" s="9">
        <f t="shared" si="16"/>
        <v>0</v>
      </c>
      <c r="N26" s="44">
        <f t="shared" si="16"/>
        <v>0</v>
      </c>
      <c r="O26" s="192"/>
      <c r="P26" s="44">
        <f t="shared" si="16"/>
        <v>11647.66</v>
      </c>
    </row>
    <row r="27" spans="1:16" ht="44" thickBot="1">
      <c r="A27" s="82" t="s">
        <v>10</v>
      </c>
      <c r="B27" s="6" t="s">
        <v>209</v>
      </c>
      <c r="C27" s="207">
        <v>5009.47</v>
      </c>
      <c r="D27" s="208">
        <v>7769.27</v>
      </c>
      <c r="E27" s="209">
        <v>8932.470000000001</v>
      </c>
      <c r="F27" s="210">
        <v>11647.66</v>
      </c>
      <c r="G27" s="211">
        <v>12175.8</v>
      </c>
      <c r="H27" s="208">
        <v>21916.41</v>
      </c>
      <c r="I27" s="208">
        <v>0</v>
      </c>
      <c r="J27" s="210">
        <v>0</v>
      </c>
      <c r="K27" s="211">
        <v>0</v>
      </c>
      <c r="L27" s="208">
        <v>0</v>
      </c>
      <c r="M27" s="208">
        <v>0</v>
      </c>
      <c r="N27" s="210">
        <v>0</v>
      </c>
      <c r="P27" s="191">
        <v>11647.66</v>
      </c>
    </row>
    <row r="28" spans="1:16" ht="15" thickBot="1">
      <c r="A28" s="84" t="s">
        <v>3</v>
      </c>
      <c r="B28" s="174" t="s">
        <v>4</v>
      </c>
      <c r="C28" s="200">
        <f>C29+C30+C31+C32+C33</f>
        <v>82.32</v>
      </c>
      <c r="D28" s="200">
        <f>D29+D30+D31+D32+D33</f>
        <v>60.42</v>
      </c>
      <c r="E28" s="140">
        <f aca="true" t="shared" si="17" ref="E28:N28">E29+E30+E31+E32+E33</f>
        <v>0</v>
      </c>
      <c r="F28" s="44">
        <f t="shared" si="17"/>
        <v>150</v>
      </c>
      <c r="G28" s="200">
        <f t="shared" si="17"/>
        <v>178.66</v>
      </c>
      <c r="H28" s="200">
        <f t="shared" si="17"/>
        <v>695.8399999999999</v>
      </c>
      <c r="I28" s="200">
        <f t="shared" si="17"/>
        <v>0</v>
      </c>
      <c r="J28" s="44">
        <f t="shared" si="17"/>
        <v>0</v>
      </c>
      <c r="K28" s="200">
        <f t="shared" si="17"/>
        <v>0</v>
      </c>
      <c r="L28" s="200">
        <f t="shared" si="17"/>
        <v>0</v>
      </c>
      <c r="M28" s="200">
        <f t="shared" si="17"/>
        <v>0</v>
      </c>
      <c r="N28" s="44">
        <f t="shared" si="17"/>
        <v>0</v>
      </c>
      <c r="O28" s="7"/>
      <c r="P28" s="46">
        <f aca="true" t="shared" si="18" ref="P28">P29+P30+P31+P32+P33</f>
        <v>0</v>
      </c>
    </row>
    <row r="29" spans="1:16" ht="29">
      <c r="A29" s="83" t="s">
        <v>11</v>
      </c>
      <c r="B29" s="18" t="s">
        <v>5</v>
      </c>
      <c r="C29" s="37">
        <v>82.32</v>
      </c>
      <c r="D29" s="121">
        <v>42.55</v>
      </c>
      <c r="E29" s="139">
        <v>0</v>
      </c>
      <c r="F29" s="47">
        <v>150</v>
      </c>
      <c r="G29" s="37">
        <v>136.2</v>
      </c>
      <c r="H29" s="37">
        <v>174</v>
      </c>
      <c r="I29" s="37">
        <v>0</v>
      </c>
      <c r="J29" s="47">
        <v>0</v>
      </c>
      <c r="K29" s="37">
        <v>0</v>
      </c>
      <c r="L29" s="37">
        <v>0</v>
      </c>
      <c r="M29" s="37">
        <v>0</v>
      </c>
      <c r="N29" s="47">
        <v>0</v>
      </c>
      <c r="O29" s="7"/>
      <c r="P29" s="47">
        <v>0</v>
      </c>
    </row>
    <row r="30" spans="1:16" ht="23.25" customHeight="1">
      <c r="A30" s="83" t="s">
        <v>12</v>
      </c>
      <c r="B30" s="18" t="s">
        <v>28</v>
      </c>
      <c r="C30" s="10">
        <v>0</v>
      </c>
      <c r="D30" s="120">
        <v>17.87</v>
      </c>
      <c r="E30" s="138">
        <v>0</v>
      </c>
      <c r="F30" s="45">
        <v>0</v>
      </c>
      <c r="G30" s="10">
        <v>0</v>
      </c>
      <c r="H30" s="10">
        <v>371.84</v>
      </c>
      <c r="I30" s="10">
        <v>0</v>
      </c>
      <c r="J30" s="45">
        <v>0</v>
      </c>
      <c r="K30" s="10">
        <v>0</v>
      </c>
      <c r="L30" s="10">
        <v>0</v>
      </c>
      <c r="M30" s="10">
        <v>0</v>
      </c>
      <c r="N30" s="45">
        <v>0</v>
      </c>
      <c r="O30" s="7"/>
      <c r="P30" s="45">
        <v>0</v>
      </c>
    </row>
    <row r="31" spans="1:16" ht="15">
      <c r="A31" s="83" t="s">
        <v>13</v>
      </c>
      <c r="B31" s="18" t="s">
        <v>6</v>
      </c>
      <c r="C31" s="10">
        <v>0</v>
      </c>
      <c r="D31" s="120">
        <v>0</v>
      </c>
      <c r="E31" s="138">
        <v>0</v>
      </c>
      <c r="F31" s="45">
        <v>0</v>
      </c>
      <c r="G31" s="10">
        <v>0</v>
      </c>
      <c r="H31" s="10">
        <v>0</v>
      </c>
      <c r="I31" s="10">
        <v>0</v>
      </c>
      <c r="J31" s="45">
        <v>0</v>
      </c>
      <c r="K31" s="10">
        <v>0</v>
      </c>
      <c r="L31" s="10">
        <v>0</v>
      </c>
      <c r="M31" s="10">
        <v>0</v>
      </c>
      <c r="N31" s="45">
        <v>0</v>
      </c>
      <c r="O31" s="7"/>
      <c r="P31" s="45">
        <v>0</v>
      </c>
    </row>
    <row r="32" spans="1:18" ht="15">
      <c r="A32" s="83" t="s">
        <v>14</v>
      </c>
      <c r="B32" s="6" t="s">
        <v>7</v>
      </c>
      <c r="C32" s="10">
        <v>0</v>
      </c>
      <c r="D32" s="120">
        <v>0</v>
      </c>
      <c r="E32" s="138">
        <v>0</v>
      </c>
      <c r="F32" s="45">
        <v>0</v>
      </c>
      <c r="G32" s="10">
        <v>0</v>
      </c>
      <c r="H32" s="10">
        <v>0</v>
      </c>
      <c r="I32" s="10">
        <v>0</v>
      </c>
      <c r="J32" s="45">
        <v>0</v>
      </c>
      <c r="K32" s="10">
        <v>0</v>
      </c>
      <c r="L32" s="10">
        <v>0</v>
      </c>
      <c r="M32" s="10">
        <v>0</v>
      </c>
      <c r="N32" s="45">
        <v>0</v>
      </c>
      <c r="O32" s="7"/>
      <c r="P32" s="45">
        <v>0</v>
      </c>
      <c r="Q32" s="7"/>
      <c r="R32" s="7"/>
    </row>
    <row r="33" spans="1:18" ht="15" thickBot="1">
      <c r="A33" s="83" t="s">
        <v>15</v>
      </c>
      <c r="B33" s="6" t="s">
        <v>56</v>
      </c>
      <c r="C33" s="10">
        <v>0</v>
      </c>
      <c r="D33" s="120">
        <v>0</v>
      </c>
      <c r="E33" s="138">
        <v>0</v>
      </c>
      <c r="F33" s="45">
        <v>0</v>
      </c>
      <c r="G33" s="10">
        <v>42.46</v>
      </c>
      <c r="H33" s="10">
        <v>150</v>
      </c>
      <c r="I33" s="10">
        <v>0</v>
      </c>
      <c r="J33" s="45">
        <v>0</v>
      </c>
      <c r="K33" s="10">
        <v>0</v>
      </c>
      <c r="L33" s="10">
        <v>0</v>
      </c>
      <c r="M33" s="10">
        <v>0</v>
      </c>
      <c r="N33" s="45">
        <v>0</v>
      </c>
      <c r="O33" s="7"/>
      <c r="P33" s="45">
        <v>0</v>
      </c>
      <c r="Q33" s="7"/>
      <c r="R33" s="7"/>
    </row>
    <row r="34" spans="1:18" ht="15" thickBot="1">
      <c r="A34" s="84" t="s">
        <v>8</v>
      </c>
      <c r="B34" s="39" t="s">
        <v>9</v>
      </c>
      <c r="C34" s="11">
        <f>C35</f>
        <v>751.4205000000001</v>
      </c>
      <c r="D34" s="11">
        <f aca="true" t="shared" si="19" ref="D34:P34">D35</f>
        <v>1165.3905</v>
      </c>
      <c r="E34" s="140">
        <f t="shared" si="19"/>
        <v>1339.8705000000002</v>
      </c>
      <c r="F34" s="48">
        <f t="shared" si="19"/>
        <v>1747.149</v>
      </c>
      <c r="G34" s="11">
        <f t="shared" si="19"/>
        <v>1826.37</v>
      </c>
      <c r="H34" s="11">
        <f t="shared" si="19"/>
        <v>3287.4615</v>
      </c>
      <c r="I34" s="11">
        <f t="shared" si="19"/>
        <v>0</v>
      </c>
      <c r="J34" s="48">
        <f t="shared" si="19"/>
        <v>0</v>
      </c>
      <c r="K34" s="11">
        <f t="shared" si="19"/>
        <v>0</v>
      </c>
      <c r="L34" s="11">
        <f t="shared" si="19"/>
        <v>0</v>
      </c>
      <c r="M34" s="11">
        <f t="shared" si="19"/>
        <v>0</v>
      </c>
      <c r="N34" s="48">
        <f t="shared" si="19"/>
        <v>0</v>
      </c>
      <c r="O34" s="7"/>
      <c r="P34" s="48">
        <f t="shared" si="19"/>
        <v>1747.149</v>
      </c>
      <c r="Q34" s="7"/>
      <c r="R34" s="7"/>
    </row>
    <row r="35" spans="1:18" s="35" customFormat="1" ht="15" thickBot="1">
      <c r="A35" s="85" t="s">
        <v>53</v>
      </c>
      <c r="B35" s="56" t="s">
        <v>52</v>
      </c>
      <c r="C35" s="51">
        <f aca="true" t="shared" si="20" ref="C35:N35">C26*0.15</f>
        <v>751.4205000000001</v>
      </c>
      <c r="D35" s="51">
        <f t="shared" si="20"/>
        <v>1165.3905</v>
      </c>
      <c r="E35" s="141">
        <f t="shared" si="20"/>
        <v>1339.8705000000002</v>
      </c>
      <c r="F35" s="86">
        <f t="shared" si="20"/>
        <v>1747.149</v>
      </c>
      <c r="G35" s="51">
        <f t="shared" si="20"/>
        <v>1826.37</v>
      </c>
      <c r="H35" s="51">
        <f t="shared" si="20"/>
        <v>3287.4615</v>
      </c>
      <c r="I35" s="51">
        <f t="shared" si="20"/>
        <v>0</v>
      </c>
      <c r="J35" s="86">
        <f t="shared" si="20"/>
        <v>0</v>
      </c>
      <c r="K35" s="51">
        <f t="shared" si="20"/>
        <v>0</v>
      </c>
      <c r="L35" s="51">
        <f t="shared" si="20"/>
        <v>0</v>
      </c>
      <c r="M35" s="51">
        <f t="shared" si="20"/>
        <v>0</v>
      </c>
      <c r="N35" s="86">
        <f t="shared" si="20"/>
        <v>0</v>
      </c>
      <c r="O35" s="34"/>
      <c r="P35" s="86">
        <f>P26*0.15</f>
        <v>1747.149</v>
      </c>
      <c r="Q35" s="34"/>
      <c r="R35" s="34"/>
    </row>
    <row r="36" spans="1:18" ht="15" thickBot="1">
      <c r="A36" s="59"/>
      <c r="B36" s="60" t="s">
        <v>57</v>
      </c>
      <c r="C36" s="52">
        <f aca="true" t="shared" si="21" ref="C36:N36">C26+C28+C34</f>
        <v>5843.2105</v>
      </c>
      <c r="D36" s="52">
        <f t="shared" si="21"/>
        <v>8995.0805</v>
      </c>
      <c r="E36" s="142">
        <f t="shared" si="21"/>
        <v>10272.340500000002</v>
      </c>
      <c r="F36" s="53">
        <f t="shared" si="21"/>
        <v>13544.809</v>
      </c>
      <c r="G36" s="52">
        <f t="shared" si="21"/>
        <v>14180.829999999998</v>
      </c>
      <c r="H36" s="52">
        <f t="shared" si="21"/>
        <v>25899.7115</v>
      </c>
      <c r="I36" s="52">
        <f t="shared" si="21"/>
        <v>0</v>
      </c>
      <c r="J36" s="53">
        <f t="shared" si="21"/>
        <v>0</v>
      </c>
      <c r="K36" s="52">
        <f t="shared" si="21"/>
        <v>0</v>
      </c>
      <c r="L36" s="52">
        <f t="shared" si="21"/>
        <v>0</v>
      </c>
      <c r="M36" s="52">
        <f t="shared" si="21"/>
        <v>0</v>
      </c>
      <c r="N36" s="53">
        <f t="shared" si="21"/>
        <v>0</v>
      </c>
      <c r="O36" s="7"/>
      <c r="P36" s="53">
        <f>P26+P28+P34</f>
        <v>13394.809</v>
      </c>
      <c r="Q36" s="7"/>
      <c r="R36" s="7"/>
    </row>
    <row r="37" spans="1:18" ht="15" thickBot="1">
      <c r="A37" s="87" t="s">
        <v>16</v>
      </c>
      <c r="B37" s="54" t="s">
        <v>17</v>
      </c>
      <c r="C37" s="25">
        <f>C36*0.2</f>
        <v>1168.6421</v>
      </c>
      <c r="D37" s="25">
        <f aca="true" t="shared" si="22" ref="D37:N37">D36*0.2</f>
        <v>1799.0161</v>
      </c>
      <c r="E37" s="143">
        <f t="shared" si="22"/>
        <v>2054.4681000000005</v>
      </c>
      <c r="F37" s="58">
        <f t="shared" si="22"/>
        <v>2708.9618</v>
      </c>
      <c r="G37" s="25">
        <f t="shared" si="22"/>
        <v>2836.1659999999997</v>
      </c>
      <c r="H37" s="25">
        <f t="shared" si="22"/>
        <v>5179.942300000001</v>
      </c>
      <c r="I37" s="25">
        <f t="shared" si="22"/>
        <v>0</v>
      </c>
      <c r="J37" s="58">
        <f t="shared" si="22"/>
        <v>0</v>
      </c>
      <c r="K37" s="25">
        <f t="shared" si="22"/>
        <v>0</v>
      </c>
      <c r="L37" s="25">
        <f t="shared" si="22"/>
        <v>0</v>
      </c>
      <c r="M37" s="25">
        <f t="shared" si="22"/>
        <v>0</v>
      </c>
      <c r="N37" s="58">
        <f t="shared" si="22"/>
        <v>0</v>
      </c>
      <c r="O37" s="7"/>
      <c r="P37" s="58">
        <f aca="true" t="shared" si="23" ref="P37">P36*0.2</f>
        <v>2678.9618</v>
      </c>
      <c r="Q37" s="7"/>
      <c r="R37" s="7"/>
    </row>
    <row r="38" spans="1:16" ht="15" thickBot="1">
      <c r="A38" s="88" t="s">
        <v>18</v>
      </c>
      <c r="B38" s="89" t="s">
        <v>19</v>
      </c>
      <c r="C38" s="11">
        <f>C36+C37</f>
        <v>7011.8526</v>
      </c>
      <c r="D38" s="11">
        <f aca="true" t="shared" si="24" ref="D38:N38">D36+D37</f>
        <v>10794.0966</v>
      </c>
      <c r="E38" s="140">
        <f t="shared" si="24"/>
        <v>12326.808600000002</v>
      </c>
      <c r="F38" s="48">
        <f t="shared" si="24"/>
        <v>16253.770799999998</v>
      </c>
      <c r="G38" s="11">
        <f t="shared" si="24"/>
        <v>17016.996</v>
      </c>
      <c r="H38" s="11">
        <f t="shared" si="24"/>
        <v>31079.6538</v>
      </c>
      <c r="I38" s="11">
        <f t="shared" si="24"/>
        <v>0</v>
      </c>
      <c r="J38" s="48">
        <f t="shared" si="24"/>
        <v>0</v>
      </c>
      <c r="K38" s="11">
        <f t="shared" si="24"/>
        <v>0</v>
      </c>
      <c r="L38" s="11">
        <f t="shared" si="24"/>
        <v>0</v>
      </c>
      <c r="M38" s="11">
        <f t="shared" si="24"/>
        <v>0</v>
      </c>
      <c r="N38" s="48">
        <f t="shared" si="24"/>
        <v>0</v>
      </c>
      <c r="P38" s="48">
        <f aca="true" t="shared" si="25" ref="P38">P36+P37</f>
        <v>16073.770799999998</v>
      </c>
    </row>
    <row r="40" ht="15" thickBot="1"/>
    <row r="41" spans="1:16" ht="24" thickBot="1">
      <c r="A41" s="78" t="s">
        <v>84</v>
      </c>
      <c r="B41" s="97"/>
      <c r="C41" s="327" t="s">
        <v>25</v>
      </c>
      <c r="D41" s="328"/>
      <c r="E41" s="328"/>
      <c r="F41" s="329"/>
      <c r="G41" s="327" t="s">
        <v>26</v>
      </c>
      <c r="H41" s="328"/>
      <c r="I41" s="328"/>
      <c r="J41" s="329"/>
      <c r="K41" s="327" t="s">
        <v>27</v>
      </c>
      <c r="L41" s="328"/>
      <c r="M41" s="328"/>
      <c r="N41" s="329"/>
      <c r="P41" s="153" t="s">
        <v>189</v>
      </c>
    </row>
    <row r="42" spans="1:16" ht="15.5">
      <c r="A42" s="80"/>
      <c r="B42" s="7"/>
      <c r="C42" s="66">
        <v>2018</v>
      </c>
      <c r="D42" s="27">
        <v>2018</v>
      </c>
      <c r="E42" s="136">
        <v>2018</v>
      </c>
      <c r="F42" s="27">
        <v>2018</v>
      </c>
      <c r="G42" s="66">
        <v>2019</v>
      </c>
      <c r="H42" s="27">
        <v>2019</v>
      </c>
      <c r="I42" s="27">
        <v>2019</v>
      </c>
      <c r="J42" s="27">
        <v>2019</v>
      </c>
      <c r="K42" s="66">
        <v>2020</v>
      </c>
      <c r="L42" s="27">
        <v>2020</v>
      </c>
      <c r="M42" s="27">
        <v>2020</v>
      </c>
      <c r="N42" s="28">
        <v>2020</v>
      </c>
      <c r="P42" s="153">
        <v>2018</v>
      </c>
    </row>
    <row r="43" spans="1:16" ht="15" thickBot="1">
      <c r="A43" s="80"/>
      <c r="B43" s="7" t="s">
        <v>24</v>
      </c>
      <c r="C43" s="29" t="s">
        <v>20</v>
      </c>
      <c r="D43" s="30" t="s">
        <v>21</v>
      </c>
      <c r="E43" s="137" t="s">
        <v>22</v>
      </c>
      <c r="F43" s="30" t="s">
        <v>23</v>
      </c>
      <c r="G43" s="29" t="s">
        <v>20</v>
      </c>
      <c r="H43" s="30" t="s">
        <v>21</v>
      </c>
      <c r="I43" s="30" t="s">
        <v>22</v>
      </c>
      <c r="J43" s="30" t="s">
        <v>23</v>
      </c>
      <c r="K43" s="29" t="s">
        <v>20</v>
      </c>
      <c r="L43" s="30" t="s">
        <v>21</v>
      </c>
      <c r="M43" s="30" t="s">
        <v>22</v>
      </c>
      <c r="N43" s="31" t="s">
        <v>23</v>
      </c>
      <c r="P43" s="154" t="s">
        <v>23</v>
      </c>
    </row>
    <row r="44" spans="1:16" ht="15" thickBot="1">
      <c r="A44" s="81" t="s">
        <v>2</v>
      </c>
      <c r="B44" s="17" t="s">
        <v>1</v>
      </c>
      <c r="C44" s="9">
        <f>C45</f>
        <v>0</v>
      </c>
      <c r="D44" s="9">
        <f aca="true" t="shared" si="26" ref="D44:P44">D45</f>
        <v>1320.61</v>
      </c>
      <c r="E44" s="9">
        <f t="shared" si="26"/>
        <v>1317.93</v>
      </c>
      <c r="F44" s="9">
        <f t="shared" si="26"/>
        <v>1317.93</v>
      </c>
      <c r="G44" s="9">
        <f t="shared" si="26"/>
        <v>1317.93</v>
      </c>
      <c r="H44" s="9">
        <f t="shared" si="26"/>
        <v>0</v>
      </c>
      <c r="I44" s="9">
        <f t="shared" si="26"/>
        <v>0</v>
      </c>
      <c r="J44" s="9">
        <f t="shared" si="26"/>
        <v>0</v>
      </c>
      <c r="K44" s="9">
        <f t="shared" si="26"/>
        <v>0</v>
      </c>
      <c r="L44" s="9">
        <f t="shared" si="26"/>
        <v>0</v>
      </c>
      <c r="M44" s="9">
        <f t="shared" si="26"/>
        <v>0</v>
      </c>
      <c r="N44" s="44">
        <f t="shared" si="26"/>
        <v>0</v>
      </c>
      <c r="O44" s="192"/>
      <c r="P44" s="44">
        <f t="shared" si="26"/>
        <v>1317.93</v>
      </c>
    </row>
    <row r="45" spans="1:16" ht="44" thickBot="1">
      <c r="A45" s="82" t="s">
        <v>10</v>
      </c>
      <c r="B45" s="6" t="s">
        <v>209</v>
      </c>
      <c r="C45" s="10">
        <v>0</v>
      </c>
      <c r="D45" s="10">
        <v>1320.61</v>
      </c>
      <c r="E45" s="138">
        <v>1317.93</v>
      </c>
      <c r="F45" s="10">
        <v>1317.93</v>
      </c>
      <c r="G45" s="10">
        <v>1317.93</v>
      </c>
      <c r="H45" s="10">
        <v>0</v>
      </c>
      <c r="I45" s="10">
        <v>0</v>
      </c>
      <c r="J45" s="10">
        <v>0</v>
      </c>
      <c r="K45" s="10">
        <v>0</v>
      </c>
      <c r="L45" s="10">
        <v>0</v>
      </c>
      <c r="M45" s="10">
        <v>0</v>
      </c>
      <c r="N45" s="45">
        <v>0</v>
      </c>
      <c r="P45" s="45">
        <v>1317.93</v>
      </c>
    </row>
    <row r="46" spans="1:16" ht="15" thickBot="1">
      <c r="A46" s="84" t="s">
        <v>3</v>
      </c>
      <c r="B46" s="17" t="s">
        <v>4</v>
      </c>
      <c r="C46" s="36">
        <f>C47+C48+C49+C50+C51</f>
        <v>0</v>
      </c>
      <c r="D46" s="36">
        <f>D47+D48+D49+D50+D51</f>
        <v>0</v>
      </c>
      <c r="E46" s="123">
        <f aca="true" t="shared" si="27" ref="E46:N46">E47+E48+E49+E50+E51</f>
        <v>0</v>
      </c>
      <c r="F46" s="36">
        <f t="shared" si="27"/>
        <v>0</v>
      </c>
      <c r="G46" s="36">
        <f t="shared" si="27"/>
        <v>0</v>
      </c>
      <c r="H46" s="36">
        <f t="shared" si="27"/>
        <v>0</v>
      </c>
      <c r="I46" s="36">
        <f t="shared" si="27"/>
        <v>0</v>
      </c>
      <c r="J46" s="36">
        <f t="shared" si="27"/>
        <v>0</v>
      </c>
      <c r="K46" s="36">
        <f t="shared" si="27"/>
        <v>0</v>
      </c>
      <c r="L46" s="36">
        <f t="shared" si="27"/>
        <v>0</v>
      </c>
      <c r="M46" s="36">
        <f t="shared" si="27"/>
        <v>0</v>
      </c>
      <c r="N46" s="46">
        <f t="shared" si="27"/>
        <v>0</v>
      </c>
      <c r="P46" s="46">
        <f aca="true" t="shared" si="28" ref="P46">P47+P48+P49+P50+P51</f>
        <v>0</v>
      </c>
    </row>
    <row r="47" spans="1:16" ht="29">
      <c r="A47" s="83" t="s">
        <v>11</v>
      </c>
      <c r="B47" s="18" t="s">
        <v>5</v>
      </c>
      <c r="C47" s="37">
        <v>0</v>
      </c>
      <c r="D47" s="37">
        <v>0</v>
      </c>
      <c r="E47" s="139">
        <v>0</v>
      </c>
      <c r="F47" s="37">
        <v>0</v>
      </c>
      <c r="G47" s="37">
        <v>0</v>
      </c>
      <c r="H47" s="37">
        <v>0</v>
      </c>
      <c r="I47" s="37">
        <v>0</v>
      </c>
      <c r="J47" s="37">
        <v>0</v>
      </c>
      <c r="K47" s="37">
        <v>0</v>
      </c>
      <c r="L47" s="37">
        <v>0</v>
      </c>
      <c r="M47" s="37">
        <v>0</v>
      </c>
      <c r="N47" s="47">
        <v>0</v>
      </c>
      <c r="P47" s="47">
        <v>0</v>
      </c>
    </row>
    <row r="48" spans="1:16" ht="15">
      <c r="A48" s="83" t="s">
        <v>12</v>
      </c>
      <c r="B48" s="18" t="s">
        <v>28</v>
      </c>
      <c r="C48" s="10">
        <v>0</v>
      </c>
      <c r="D48" s="10">
        <v>0</v>
      </c>
      <c r="E48" s="138">
        <v>0</v>
      </c>
      <c r="F48" s="10">
        <v>0</v>
      </c>
      <c r="G48" s="10">
        <v>0</v>
      </c>
      <c r="H48" s="10">
        <v>0</v>
      </c>
      <c r="I48" s="10">
        <v>0</v>
      </c>
      <c r="J48" s="10">
        <v>0</v>
      </c>
      <c r="K48" s="10">
        <v>0</v>
      </c>
      <c r="L48" s="10">
        <v>0</v>
      </c>
      <c r="M48" s="10">
        <v>0</v>
      </c>
      <c r="N48" s="45">
        <v>0</v>
      </c>
      <c r="P48" s="45">
        <v>0</v>
      </c>
    </row>
    <row r="49" spans="1:16" ht="15">
      <c r="A49" s="83" t="s">
        <v>13</v>
      </c>
      <c r="B49" s="18" t="s">
        <v>6</v>
      </c>
      <c r="C49" s="10">
        <v>0</v>
      </c>
      <c r="D49" s="10">
        <v>0</v>
      </c>
      <c r="E49" s="138">
        <v>0</v>
      </c>
      <c r="F49" s="10">
        <v>0</v>
      </c>
      <c r="G49" s="10">
        <v>0</v>
      </c>
      <c r="H49" s="10">
        <v>0</v>
      </c>
      <c r="I49" s="10">
        <v>0</v>
      </c>
      <c r="J49" s="10">
        <v>0</v>
      </c>
      <c r="K49" s="10">
        <v>0</v>
      </c>
      <c r="L49" s="10">
        <v>0</v>
      </c>
      <c r="M49" s="10">
        <v>0</v>
      </c>
      <c r="N49" s="45">
        <v>0</v>
      </c>
      <c r="P49" s="45">
        <v>0</v>
      </c>
    </row>
    <row r="50" spans="1:16" ht="15">
      <c r="A50" s="83" t="s">
        <v>14</v>
      </c>
      <c r="B50" s="6" t="s">
        <v>7</v>
      </c>
      <c r="C50" s="10">
        <v>0</v>
      </c>
      <c r="D50" s="10">
        <v>0</v>
      </c>
      <c r="E50" s="138">
        <v>0</v>
      </c>
      <c r="F50" s="10">
        <v>0</v>
      </c>
      <c r="G50" s="10">
        <v>0</v>
      </c>
      <c r="H50" s="10">
        <v>0</v>
      </c>
      <c r="I50" s="10">
        <v>0</v>
      </c>
      <c r="J50" s="10">
        <v>0</v>
      </c>
      <c r="K50" s="10">
        <v>0</v>
      </c>
      <c r="L50" s="10">
        <v>0</v>
      </c>
      <c r="M50" s="10">
        <v>0</v>
      </c>
      <c r="N50" s="45">
        <v>0</v>
      </c>
      <c r="P50" s="45">
        <v>0</v>
      </c>
    </row>
    <row r="51" spans="1:16" ht="15" thickBot="1">
      <c r="A51" s="83" t="s">
        <v>15</v>
      </c>
      <c r="B51" s="6" t="s">
        <v>56</v>
      </c>
      <c r="C51" s="10">
        <v>0</v>
      </c>
      <c r="D51" s="10">
        <v>0</v>
      </c>
      <c r="E51" s="138">
        <v>0</v>
      </c>
      <c r="F51" s="10">
        <v>0</v>
      </c>
      <c r="G51" s="10">
        <v>0</v>
      </c>
      <c r="H51" s="10">
        <v>0</v>
      </c>
      <c r="I51" s="10">
        <v>0</v>
      </c>
      <c r="J51" s="10">
        <v>0</v>
      </c>
      <c r="K51" s="10">
        <v>0</v>
      </c>
      <c r="L51" s="10">
        <v>0</v>
      </c>
      <c r="M51" s="10">
        <v>0</v>
      </c>
      <c r="N51" s="45">
        <v>0</v>
      </c>
      <c r="P51" s="45">
        <v>0</v>
      </c>
    </row>
    <row r="52" spans="1:16" ht="15" thickBot="1">
      <c r="A52" s="84" t="s">
        <v>8</v>
      </c>
      <c r="B52" s="39" t="s">
        <v>9</v>
      </c>
      <c r="C52" s="11">
        <f>C53</f>
        <v>0</v>
      </c>
      <c r="D52" s="11">
        <f aca="true" t="shared" si="29" ref="D52:P52">D53</f>
        <v>198.09149999999997</v>
      </c>
      <c r="E52" s="140">
        <f t="shared" si="29"/>
        <v>197.6895</v>
      </c>
      <c r="F52" s="11">
        <f t="shared" si="29"/>
        <v>197.6895</v>
      </c>
      <c r="G52" s="11">
        <f t="shared" si="29"/>
        <v>197.6895</v>
      </c>
      <c r="H52" s="11">
        <f t="shared" si="29"/>
        <v>0</v>
      </c>
      <c r="I52" s="11">
        <f t="shared" si="29"/>
        <v>0</v>
      </c>
      <c r="J52" s="11">
        <f t="shared" si="29"/>
        <v>0</v>
      </c>
      <c r="K52" s="11">
        <f t="shared" si="29"/>
        <v>0</v>
      </c>
      <c r="L52" s="11">
        <f t="shared" si="29"/>
        <v>0</v>
      </c>
      <c r="M52" s="11">
        <f t="shared" si="29"/>
        <v>0</v>
      </c>
      <c r="N52" s="48">
        <f t="shared" si="29"/>
        <v>0</v>
      </c>
      <c r="P52" s="48">
        <f t="shared" si="29"/>
        <v>197.6895</v>
      </c>
    </row>
    <row r="53" spans="1:16" ht="15" thickBot="1">
      <c r="A53" s="85" t="s">
        <v>53</v>
      </c>
      <c r="B53" s="56" t="s">
        <v>52</v>
      </c>
      <c r="C53" s="51">
        <f aca="true" t="shared" si="30" ref="C53:N53">C44*0.15</f>
        <v>0</v>
      </c>
      <c r="D53" s="51">
        <f t="shared" si="30"/>
        <v>198.09149999999997</v>
      </c>
      <c r="E53" s="141">
        <f t="shared" si="30"/>
        <v>197.6895</v>
      </c>
      <c r="F53" s="51">
        <f t="shared" si="30"/>
        <v>197.6895</v>
      </c>
      <c r="G53" s="51">
        <f t="shared" si="30"/>
        <v>197.6895</v>
      </c>
      <c r="H53" s="51">
        <f t="shared" si="30"/>
        <v>0</v>
      </c>
      <c r="I53" s="51">
        <f t="shared" si="30"/>
        <v>0</v>
      </c>
      <c r="J53" s="51">
        <f t="shared" si="30"/>
        <v>0</v>
      </c>
      <c r="K53" s="51">
        <f t="shared" si="30"/>
        <v>0</v>
      </c>
      <c r="L53" s="51">
        <f t="shared" si="30"/>
        <v>0</v>
      </c>
      <c r="M53" s="51">
        <f t="shared" si="30"/>
        <v>0</v>
      </c>
      <c r="N53" s="86">
        <f t="shared" si="30"/>
        <v>0</v>
      </c>
      <c r="P53" s="86">
        <f>P44*0.15</f>
        <v>197.6895</v>
      </c>
    </row>
    <row r="54" spans="1:16" ht="15" thickBot="1">
      <c r="A54" s="59"/>
      <c r="B54" s="60" t="s">
        <v>57</v>
      </c>
      <c r="C54" s="52">
        <f aca="true" t="shared" si="31" ref="C54:N54">C44+C46+C52</f>
        <v>0</v>
      </c>
      <c r="D54" s="52">
        <f t="shared" si="31"/>
        <v>1518.7015</v>
      </c>
      <c r="E54" s="142">
        <f t="shared" si="31"/>
        <v>1515.6195</v>
      </c>
      <c r="F54" s="52">
        <f t="shared" si="31"/>
        <v>1515.6195</v>
      </c>
      <c r="G54" s="52">
        <f t="shared" si="31"/>
        <v>1515.6195</v>
      </c>
      <c r="H54" s="52">
        <f t="shared" si="31"/>
        <v>0</v>
      </c>
      <c r="I54" s="52">
        <f t="shared" si="31"/>
        <v>0</v>
      </c>
      <c r="J54" s="52">
        <f t="shared" si="31"/>
        <v>0</v>
      </c>
      <c r="K54" s="52">
        <f t="shared" si="31"/>
        <v>0</v>
      </c>
      <c r="L54" s="52">
        <f t="shared" si="31"/>
        <v>0</v>
      </c>
      <c r="M54" s="52">
        <f t="shared" si="31"/>
        <v>0</v>
      </c>
      <c r="N54" s="53">
        <f t="shared" si="31"/>
        <v>0</v>
      </c>
      <c r="P54" s="53">
        <f>P44+P46+P52</f>
        <v>1515.6195</v>
      </c>
    </row>
    <row r="55" spans="1:16" ht="15" thickBot="1">
      <c r="A55" s="87" t="s">
        <v>16</v>
      </c>
      <c r="B55" s="54" t="s">
        <v>17</v>
      </c>
      <c r="C55" s="25">
        <f>C54*0.2</f>
        <v>0</v>
      </c>
      <c r="D55" s="25">
        <f aca="true" t="shared" si="32" ref="D55:N55">D54*0.2</f>
        <v>303.7403</v>
      </c>
      <c r="E55" s="143">
        <f t="shared" si="32"/>
        <v>303.1239</v>
      </c>
      <c r="F55" s="25">
        <f t="shared" si="32"/>
        <v>303.1239</v>
      </c>
      <c r="G55" s="25">
        <f t="shared" si="32"/>
        <v>303.1239</v>
      </c>
      <c r="H55" s="25">
        <f t="shared" si="32"/>
        <v>0</v>
      </c>
      <c r="I55" s="25">
        <f t="shared" si="32"/>
        <v>0</v>
      </c>
      <c r="J55" s="25">
        <f t="shared" si="32"/>
        <v>0</v>
      </c>
      <c r="K55" s="25">
        <f t="shared" si="32"/>
        <v>0</v>
      </c>
      <c r="L55" s="25">
        <f t="shared" si="32"/>
        <v>0</v>
      </c>
      <c r="M55" s="25">
        <f t="shared" si="32"/>
        <v>0</v>
      </c>
      <c r="N55" s="58">
        <f t="shared" si="32"/>
        <v>0</v>
      </c>
      <c r="P55" s="58">
        <f aca="true" t="shared" si="33" ref="P55">P54*0.2</f>
        <v>303.1239</v>
      </c>
    </row>
    <row r="56" spans="1:16" ht="15" thickBot="1">
      <c r="A56" s="88" t="s">
        <v>18</v>
      </c>
      <c r="B56" s="89" t="s">
        <v>19</v>
      </c>
      <c r="C56" s="11">
        <f>C54+C55</f>
        <v>0</v>
      </c>
      <c r="D56" s="11">
        <f aca="true" t="shared" si="34" ref="D56:N56">D54+D55</f>
        <v>1822.4417999999998</v>
      </c>
      <c r="E56" s="140">
        <f t="shared" si="34"/>
        <v>1818.7434</v>
      </c>
      <c r="F56" s="11">
        <f t="shared" si="34"/>
        <v>1818.7434</v>
      </c>
      <c r="G56" s="11">
        <f t="shared" si="34"/>
        <v>1818.7434</v>
      </c>
      <c r="H56" s="11">
        <f t="shared" si="34"/>
        <v>0</v>
      </c>
      <c r="I56" s="11">
        <f t="shared" si="34"/>
        <v>0</v>
      </c>
      <c r="J56" s="11">
        <f t="shared" si="34"/>
        <v>0</v>
      </c>
      <c r="K56" s="11">
        <f t="shared" si="34"/>
        <v>0</v>
      </c>
      <c r="L56" s="11">
        <f t="shared" si="34"/>
        <v>0</v>
      </c>
      <c r="M56" s="11">
        <f t="shared" si="34"/>
        <v>0</v>
      </c>
      <c r="N56" s="48">
        <f t="shared" si="34"/>
        <v>0</v>
      </c>
      <c r="P56" s="48">
        <f aca="true" t="shared" si="35" ref="P56">P54+P55</f>
        <v>1818.7434</v>
      </c>
    </row>
  </sheetData>
  <mergeCells count="9">
    <mergeCell ref="C41:F41"/>
    <mergeCell ref="G41:J41"/>
    <mergeCell ref="K41:N41"/>
    <mergeCell ref="C5:F5"/>
    <mergeCell ref="G5:J5"/>
    <mergeCell ref="K5:N5"/>
    <mergeCell ref="C23:F23"/>
    <mergeCell ref="G23:J23"/>
    <mergeCell ref="K23:N2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2"/>
  <sheetViews>
    <sheetView zoomScale="70" zoomScaleNormal="70" workbookViewId="0" topLeftCell="A1">
      <selection activeCell="B10" sqref="B10"/>
    </sheetView>
  </sheetViews>
  <sheetFormatPr defaultColWidth="8.8515625" defaultRowHeight="15"/>
  <cols>
    <col min="2" max="2" width="34.57421875" style="0" customWidth="1"/>
    <col min="5" max="5" width="8.8515625" style="135" customWidth="1"/>
  </cols>
  <sheetData>
    <row r="2" ht="18.5">
      <c r="B2" s="1" t="s">
        <v>82</v>
      </c>
    </row>
    <row r="3" ht="18.5">
      <c r="B3" s="1"/>
    </row>
    <row r="4" ht="23.5">
      <c r="B4" s="2" t="s">
        <v>0</v>
      </c>
    </row>
    <row r="5" ht="24" thickBot="1">
      <c r="C5" s="2"/>
    </row>
    <row r="6" spans="1:16" ht="24" thickBot="1">
      <c r="A6" s="90" t="s">
        <v>74</v>
      </c>
      <c r="B6" s="99"/>
      <c r="C6" s="327" t="s">
        <v>25</v>
      </c>
      <c r="D6" s="328"/>
      <c r="E6" s="328"/>
      <c r="F6" s="329"/>
      <c r="G6" s="327" t="s">
        <v>26</v>
      </c>
      <c r="H6" s="328"/>
      <c r="I6" s="328"/>
      <c r="J6" s="329"/>
      <c r="K6" s="327" t="s">
        <v>27</v>
      </c>
      <c r="L6" s="328"/>
      <c r="M6" s="328"/>
      <c r="N6" s="329"/>
      <c r="P6" s="153" t="s">
        <v>189</v>
      </c>
    </row>
    <row r="7" spans="1:16" ht="15.5">
      <c r="A7" s="80"/>
      <c r="B7" s="7"/>
      <c r="C7" s="170">
        <v>2018</v>
      </c>
      <c r="D7" s="118">
        <v>2018</v>
      </c>
      <c r="E7" s="136">
        <v>2018</v>
      </c>
      <c r="F7" s="28">
        <v>2018</v>
      </c>
      <c r="G7" s="170">
        <v>2019</v>
      </c>
      <c r="H7" s="27">
        <v>2019</v>
      </c>
      <c r="I7" s="27">
        <v>2019</v>
      </c>
      <c r="J7" s="28">
        <v>2019</v>
      </c>
      <c r="K7" s="170">
        <v>2020</v>
      </c>
      <c r="L7" s="27">
        <v>2020</v>
      </c>
      <c r="M7" s="27">
        <v>2020</v>
      </c>
      <c r="N7" s="28">
        <v>2020</v>
      </c>
      <c r="P7" s="153">
        <v>2018</v>
      </c>
    </row>
    <row r="8" spans="1:16" ht="15" thickBot="1">
      <c r="A8" s="80"/>
      <c r="B8" s="7" t="s">
        <v>24</v>
      </c>
      <c r="C8" s="29" t="s">
        <v>20</v>
      </c>
      <c r="D8" s="119" t="s">
        <v>21</v>
      </c>
      <c r="E8" s="137" t="s">
        <v>22</v>
      </c>
      <c r="F8" s="31" t="s">
        <v>23</v>
      </c>
      <c r="G8" s="29" t="s">
        <v>20</v>
      </c>
      <c r="H8" s="30" t="s">
        <v>21</v>
      </c>
      <c r="I8" s="30" t="s">
        <v>22</v>
      </c>
      <c r="J8" s="31" t="s">
        <v>23</v>
      </c>
      <c r="K8" s="29" t="s">
        <v>20</v>
      </c>
      <c r="L8" s="30" t="s">
        <v>21</v>
      </c>
      <c r="M8" s="30" t="s">
        <v>22</v>
      </c>
      <c r="N8" s="31" t="s">
        <v>23</v>
      </c>
      <c r="P8" s="154" t="s">
        <v>23</v>
      </c>
    </row>
    <row r="9" spans="1:16" ht="15">
      <c r="A9" s="81" t="s">
        <v>2</v>
      </c>
      <c r="B9" s="173" t="s">
        <v>1</v>
      </c>
      <c r="C9" s="107">
        <f>C10</f>
        <v>1726.02</v>
      </c>
      <c r="D9" s="107">
        <f aca="true" t="shared" si="0" ref="D9:P9">D10</f>
        <v>4609.62</v>
      </c>
      <c r="E9" s="107">
        <f t="shared" si="0"/>
        <v>6020.58</v>
      </c>
      <c r="F9" s="46">
        <f t="shared" si="0"/>
        <v>13159.779999999999</v>
      </c>
      <c r="G9" s="107">
        <f t="shared" si="0"/>
        <v>9344.16</v>
      </c>
      <c r="H9" s="107">
        <f t="shared" si="0"/>
        <v>13481.52</v>
      </c>
      <c r="I9" s="107">
        <f t="shared" si="0"/>
        <v>0</v>
      </c>
      <c r="J9" s="46">
        <f t="shared" si="0"/>
        <v>0</v>
      </c>
      <c r="K9" s="107">
        <f t="shared" si="0"/>
        <v>0</v>
      </c>
      <c r="L9" s="107">
        <f t="shared" si="0"/>
        <v>0</v>
      </c>
      <c r="M9" s="107">
        <f t="shared" si="0"/>
        <v>0</v>
      </c>
      <c r="N9" s="46">
        <f t="shared" si="0"/>
        <v>0</v>
      </c>
      <c r="O9" s="192"/>
      <c r="P9" s="46">
        <f t="shared" si="0"/>
        <v>13159.58</v>
      </c>
    </row>
    <row r="10" spans="1:16" ht="43.5">
      <c r="A10" s="82" t="s">
        <v>10</v>
      </c>
      <c r="B10" s="6" t="s">
        <v>209</v>
      </c>
      <c r="C10" s="187">
        <v>1726.02</v>
      </c>
      <c r="D10" s="178">
        <v>4609.62</v>
      </c>
      <c r="E10" s="179">
        <v>6020.58</v>
      </c>
      <c r="F10" s="188">
        <v>13159.779999999999</v>
      </c>
      <c r="G10" s="187">
        <v>9344.16</v>
      </c>
      <c r="H10" s="178">
        <v>13481.52</v>
      </c>
      <c r="I10" s="178">
        <v>0</v>
      </c>
      <c r="J10" s="188">
        <v>0</v>
      </c>
      <c r="K10" s="187">
        <v>0</v>
      </c>
      <c r="L10" s="178">
        <v>0</v>
      </c>
      <c r="M10" s="178">
        <v>0</v>
      </c>
      <c r="N10" s="188">
        <v>0</v>
      </c>
      <c r="P10" s="203">
        <v>13159.58</v>
      </c>
    </row>
    <row r="11" spans="1:16" ht="15" thickBot="1">
      <c r="A11" s="84" t="s">
        <v>3</v>
      </c>
      <c r="B11" s="174" t="s">
        <v>4</v>
      </c>
      <c r="C11" s="175">
        <f>SUM(C12:C16)</f>
        <v>0</v>
      </c>
      <c r="D11" s="175">
        <f aca="true" t="shared" si="1" ref="D11:N11">SUM(D12:D16)</f>
        <v>1574.08</v>
      </c>
      <c r="E11" s="176">
        <f t="shared" si="1"/>
        <v>0</v>
      </c>
      <c r="F11" s="177">
        <f t="shared" si="1"/>
        <v>1428.21</v>
      </c>
      <c r="G11" s="175">
        <f t="shared" si="1"/>
        <v>75.56</v>
      </c>
      <c r="H11" s="175">
        <f t="shared" si="1"/>
        <v>145.05</v>
      </c>
      <c r="I11" s="175">
        <f t="shared" si="1"/>
        <v>0</v>
      </c>
      <c r="J11" s="177">
        <f t="shared" si="1"/>
        <v>0</v>
      </c>
      <c r="K11" s="175">
        <f t="shared" si="1"/>
        <v>0</v>
      </c>
      <c r="L11" s="175">
        <f t="shared" si="1"/>
        <v>0</v>
      </c>
      <c r="M11" s="175">
        <f t="shared" si="1"/>
        <v>0</v>
      </c>
      <c r="N11" s="177">
        <f t="shared" si="1"/>
        <v>0</v>
      </c>
      <c r="P11" s="177">
        <f aca="true" t="shared" si="2" ref="P11">SUM(P12:P16)</f>
        <v>1680.6499999999999</v>
      </c>
    </row>
    <row r="12" spans="1:16" ht="29.5" thickBot="1">
      <c r="A12" s="83" t="s">
        <v>11</v>
      </c>
      <c r="B12" s="18" t="s">
        <v>5</v>
      </c>
      <c r="C12" s="37">
        <v>0</v>
      </c>
      <c r="D12" s="121">
        <v>1551.6</v>
      </c>
      <c r="E12" s="139">
        <v>0</v>
      </c>
      <c r="F12" s="161">
        <v>1415.21</v>
      </c>
      <c r="G12" s="37">
        <v>75.56</v>
      </c>
      <c r="H12" s="37">
        <v>145.05</v>
      </c>
      <c r="I12" s="37">
        <v>0</v>
      </c>
      <c r="J12" s="47">
        <v>0</v>
      </c>
      <c r="K12" s="37">
        <v>0</v>
      </c>
      <c r="L12" s="37">
        <v>0</v>
      </c>
      <c r="M12" s="37">
        <v>0</v>
      </c>
      <c r="N12" s="47">
        <v>0</v>
      </c>
      <c r="P12" s="161">
        <v>1569.09</v>
      </c>
    </row>
    <row r="13" spans="1:16" ht="15" thickBot="1">
      <c r="A13" s="83" t="s">
        <v>12</v>
      </c>
      <c r="B13" s="18" t="s">
        <v>28</v>
      </c>
      <c r="C13" s="37">
        <v>0</v>
      </c>
      <c r="D13" s="121">
        <v>22.48</v>
      </c>
      <c r="E13" s="139">
        <v>0</v>
      </c>
      <c r="F13" s="47">
        <v>0</v>
      </c>
      <c r="G13" s="37">
        <v>0</v>
      </c>
      <c r="H13" s="37">
        <v>0</v>
      </c>
      <c r="I13" s="37">
        <v>0</v>
      </c>
      <c r="J13" s="47">
        <v>0</v>
      </c>
      <c r="K13" s="37">
        <v>0</v>
      </c>
      <c r="L13" s="37">
        <v>0</v>
      </c>
      <c r="M13" s="37">
        <v>0</v>
      </c>
      <c r="N13" s="47">
        <v>0</v>
      </c>
      <c r="P13" s="47">
        <v>98.56</v>
      </c>
    </row>
    <row r="14" spans="1:16" ht="15" thickBot="1">
      <c r="A14" s="83" t="s">
        <v>13</v>
      </c>
      <c r="B14" s="18" t="s">
        <v>6</v>
      </c>
      <c r="C14" s="37">
        <v>0</v>
      </c>
      <c r="D14" s="121">
        <v>0</v>
      </c>
      <c r="E14" s="139">
        <v>0</v>
      </c>
      <c r="F14" s="47">
        <v>0</v>
      </c>
      <c r="G14" s="37">
        <v>0</v>
      </c>
      <c r="H14" s="37">
        <v>0</v>
      </c>
      <c r="I14" s="37">
        <v>0</v>
      </c>
      <c r="J14" s="47">
        <v>0</v>
      </c>
      <c r="K14" s="37">
        <v>0</v>
      </c>
      <c r="L14" s="37">
        <v>0</v>
      </c>
      <c r="M14" s="37">
        <v>0</v>
      </c>
      <c r="N14" s="47">
        <v>0</v>
      </c>
      <c r="P14" s="47">
        <v>0</v>
      </c>
    </row>
    <row r="15" spans="1:16" ht="15" thickBot="1">
      <c r="A15" s="83" t="s">
        <v>14</v>
      </c>
      <c r="B15" s="6" t="s">
        <v>7</v>
      </c>
      <c r="C15" s="37">
        <v>0</v>
      </c>
      <c r="D15" s="121">
        <v>0</v>
      </c>
      <c r="E15" s="139">
        <v>0</v>
      </c>
      <c r="F15" s="47">
        <v>0</v>
      </c>
      <c r="G15" s="37">
        <v>0</v>
      </c>
      <c r="H15" s="37">
        <v>0</v>
      </c>
      <c r="I15" s="37">
        <v>0</v>
      </c>
      <c r="J15" s="47">
        <v>0</v>
      </c>
      <c r="K15" s="37">
        <v>0</v>
      </c>
      <c r="L15" s="37">
        <v>0</v>
      </c>
      <c r="M15" s="37">
        <v>0</v>
      </c>
      <c r="N15" s="47">
        <v>0</v>
      </c>
      <c r="P15" s="47">
        <v>0</v>
      </c>
    </row>
    <row r="16" spans="1:16" ht="15" thickBot="1">
      <c r="A16" s="83" t="s">
        <v>15</v>
      </c>
      <c r="B16" s="6" t="s">
        <v>56</v>
      </c>
      <c r="C16" s="37">
        <v>0</v>
      </c>
      <c r="D16" s="121">
        <v>0</v>
      </c>
      <c r="E16" s="139">
        <v>0</v>
      </c>
      <c r="F16" s="47">
        <v>13</v>
      </c>
      <c r="G16" s="37">
        <v>0</v>
      </c>
      <c r="H16" s="37">
        <v>0</v>
      </c>
      <c r="I16" s="37">
        <v>0</v>
      </c>
      <c r="J16" s="47">
        <v>0</v>
      </c>
      <c r="K16" s="37">
        <v>0</v>
      </c>
      <c r="L16" s="37">
        <v>0</v>
      </c>
      <c r="M16" s="37">
        <v>0</v>
      </c>
      <c r="N16" s="155">
        <v>0</v>
      </c>
      <c r="P16" s="47">
        <v>13</v>
      </c>
    </row>
    <row r="17" spans="1:16" ht="15" thickBot="1">
      <c r="A17" s="84" t="s">
        <v>8</v>
      </c>
      <c r="B17" s="39" t="s">
        <v>9</v>
      </c>
      <c r="C17" s="11">
        <f>C18</f>
        <v>258.90299999999996</v>
      </c>
      <c r="D17" s="11">
        <f aca="true" t="shared" si="3" ref="D17:P17">D18</f>
        <v>691.443</v>
      </c>
      <c r="E17" s="140">
        <f t="shared" si="3"/>
        <v>903.087</v>
      </c>
      <c r="F17" s="48">
        <f t="shared" si="3"/>
        <v>1973.9669999999996</v>
      </c>
      <c r="G17" s="11">
        <f t="shared" si="3"/>
        <v>1401.624</v>
      </c>
      <c r="H17" s="11">
        <f t="shared" si="3"/>
        <v>2022.228</v>
      </c>
      <c r="I17" s="11">
        <f t="shared" si="3"/>
        <v>0</v>
      </c>
      <c r="J17" s="48">
        <f t="shared" si="3"/>
        <v>0</v>
      </c>
      <c r="K17" s="11">
        <f t="shared" si="3"/>
        <v>0</v>
      </c>
      <c r="L17" s="11">
        <f t="shared" si="3"/>
        <v>0</v>
      </c>
      <c r="M17" s="11">
        <f t="shared" si="3"/>
        <v>0</v>
      </c>
      <c r="N17" s="48">
        <f t="shared" si="3"/>
        <v>0</v>
      </c>
      <c r="P17" s="48">
        <f t="shared" si="3"/>
        <v>1973.937</v>
      </c>
    </row>
    <row r="18" spans="1:16" ht="15" thickBot="1">
      <c r="A18" s="85" t="s">
        <v>53</v>
      </c>
      <c r="B18" s="56" t="s">
        <v>52</v>
      </c>
      <c r="C18" s="51">
        <f aca="true" t="shared" si="4" ref="C18:N18">C9*0.15</f>
        <v>258.90299999999996</v>
      </c>
      <c r="D18" s="51">
        <f t="shared" si="4"/>
        <v>691.443</v>
      </c>
      <c r="E18" s="141">
        <f t="shared" si="4"/>
        <v>903.087</v>
      </c>
      <c r="F18" s="86">
        <f t="shared" si="4"/>
        <v>1973.9669999999996</v>
      </c>
      <c r="G18" s="51">
        <f t="shared" si="4"/>
        <v>1401.624</v>
      </c>
      <c r="H18" s="51">
        <f t="shared" si="4"/>
        <v>2022.228</v>
      </c>
      <c r="I18" s="51">
        <f t="shared" si="4"/>
        <v>0</v>
      </c>
      <c r="J18" s="86">
        <f t="shared" si="4"/>
        <v>0</v>
      </c>
      <c r="K18" s="51">
        <f t="shared" si="4"/>
        <v>0</v>
      </c>
      <c r="L18" s="51">
        <f t="shared" si="4"/>
        <v>0</v>
      </c>
      <c r="M18" s="51">
        <f t="shared" si="4"/>
        <v>0</v>
      </c>
      <c r="N18" s="86">
        <f t="shared" si="4"/>
        <v>0</v>
      </c>
      <c r="P18" s="86">
        <f>P9*0.15</f>
        <v>1973.937</v>
      </c>
    </row>
    <row r="19" spans="1:16" ht="15" thickBot="1">
      <c r="A19" s="59"/>
      <c r="B19" s="60" t="s">
        <v>57</v>
      </c>
      <c r="C19" s="52">
        <f aca="true" t="shared" si="5" ref="C19:N19">C9+C11+C17</f>
        <v>1984.923</v>
      </c>
      <c r="D19" s="52">
        <f t="shared" si="5"/>
        <v>6875.143</v>
      </c>
      <c r="E19" s="142">
        <f t="shared" si="5"/>
        <v>6923.6669999999995</v>
      </c>
      <c r="F19" s="53">
        <f t="shared" si="5"/>
        <v>16561.957</v>
      </c>
      <c r="G19" s="52">
        <f t="shared" si="5"/>
        <v>10821.344</v>
      </c>
      <c r="H19" s="52">
        <f t="shared" si="5"/>
        <v>15648.797999999999</v>
      </c>
      <c r="I19" s="52">
        <f t="shared" si="5"/>
        <v>0</v>
      </c>
      <c r="J19" s="53">
        <f t="shared" si="5"/>
        <v>0</v>
      </c>
      <c r="K19" s="52">
        <f t="shared" si="5"/>
        <v>0</v>
      </c>
      <c r="L19" s="52">
        <f t="shared" si="5"/>
        <v>0</v>
      </c>
      <c r="M19" s="52">
        <f t="shared" si="5"/>
        <v>0</v>
      </c>
      <c r="N19" s="53">
        <f t="shared" si="5"/>
        <v>0</v>
      </c>
      <c r="P19" s="53">
        <f>P9+P11+P17</f>
        <v>16814.167</v>
      </c>
    </row>
    <row r="20" spans="1:16" ht="15" thickBot="1">
      <c r="A20" s="87" t="s">
        <v>16</v>
      </c>
      <c r="B20" s="54" t="s">
        <v>17</v>
      </c>
      <c r="C20" s="25">
        <f>C19*0.2</f>
        <v>396.9846</v>
      </c>
      <c r="D20" s="25">
        <f aca="true" t="shared" si="6" ref="D20:N20">D19*0.2</f>
        <v>1375.0286</v>
      </c>
      <c r="E20" s="143">
        <f t="shared" si="6"/>
        <v>1384.7334</v>
      </c>
      <c r="F20" s="58">
        <f t="shared" si="6"/>
        <v>3312.3914</v>
      </c>
      <c r="G20" s="25">
        <f t="shared" si="6"/>
        <v>2164.2688</v>
      </c>
      <c r="H20" s="25">
        <f t="shared" si="6"/>
        <v>3129.7596</v>
      </c>
      <c r="I20" s="25">
        <f t="shared" si="6"/>
        <v>0</v>
      </c>
      <c r="J20" s="58">
        <f t="shared" si="6"/>
        <v>0</v>
      </c>
      <c r="K20" s="25">
        <f t="shared" si="6"/>
        <v>0</v>
      </c>
      <c r="L20" s="25">
        <f t="shared" si="6"/>
        <v>0</v>
      </c>
      <c r="M20" s="25">
        <f t="shared" si="6"/>
        <v>0</v>
      </c>
      <c r="N20" s="58">
        <f t="shared" si="6"/>
        <v>0</v>
      </c>
      <c r="P20" s="58">
        <f aca="true" t="shared" si="7" ref="P20">P19*0.2</f>
        <v>3362.8334000000004</v>
      </c>
    </row>
    <row r="21" spans="1:16" ht="15" thickBot="1">
      <c r="A21" s="88" t="s">
        <v>18</v>
      </c>
      <c r="B21" s="89" t="s">
        <v>19</v>
      </c>
      <c r="C21" s="11">
        <f>C19+C20</f>
        <v>2381.9076</v>
      </c>
      <c r="D21" s="11">
        <f aca="true" t="shared" si="8" ref="D21:N21">D19+D20</f>
        <v>8250.1716</v>
      </c>
      <c r="E21" s="140">
        <f t="shared" si="8"/>
        <v>8308.400399999999</v>
      </c>
      <c r="F21" s="48">
        <f t="shared" si="8"/>
        <v>19874.3484</v>
      </c>
      <c r="G21" s="11">
        <f t="shared" si="8"/>
        <v>12985.612799999999</v>
      </c>
      <c r="H21" s="11">
        <f t="shared" si="8"/>
        <v>18778.5576</v>
      </c>
      <c r="I21" s="11">
        <f t="shared" si="8"/>
        <v>0</v>
      </c>
      <c r="J21" s="48">
        <f t="shared" si="8"/>
        <v>0</v>
      </c>
      <c r="K21" s="11">
        <f t="shared" si="8"/>
        <v>0</v>
      </c>
      <c r="L21" s="11">
        <f t="shared" si="8"/>
        <v>0</v>
      </c>
      <c r="M21" s="11">
        <f t="shared" si="8"/>
        <v>0</v>
      </c>
      <c r="N21" s="48">
        <f t="shared" si="8"/>
        <v>0</v>
      </c>
      <c r="P21" s="48">
        <f aca="true" t="shared" si="9" ref="P21">P19+P20</f>
        <v>20177.0004</v>
      </c>
    </row>
    <row r="22" spans="1:16" s="77" customFormat="1" ht="15">
      <c r="A22" s="74"/>
      <c r="B22" s="75"/>
      <c r="C22" s="76"/>
      <c r="D22" s="76"/>
      <c r="E22" s="146"/>
      <c r="F22" s="76"/>
      <c r="G22" s="76"/>
      <c r="H22" s="76"/>
      <c r="I22" s="76"/>
      <c r="J22" s="76"/>
      <c r="K22" s="76"/>
      <c r="L22" s="76"/>
      <c r="M22" s="76"/>
      <c r="N22" s="76"/>
      <c r="P22" s="76"/>
    </row>
  </sheetData>
  <mergeCells count="3">
    <mergeCell ref="C6:F6"/>
    <mergeCell ref="G6:J6"/>
    <mergeCell ref="K6:N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Maikki Moosus</dc:creator>
  <cp:keywords/>
  <dc:description/>
  <cp:lastModifiedBy>Annika Väiko</cp:lastModifiedBy>
  <cp:lastPrinted>2018-10-03T11:08:49Z</cp:lastPrinted>
  <dcterms:created xsi:type="dcterms:W3CDTF">2017-06-19T11:46:17Z</dcterms:created>
  <dcterms:modified xsi:type="dcterms:W3CDTF">2019-07-05T09:34:24Z</dcterms:modified>
  <cp:category/>
  <cp:version/>
  <cp:contentType/>
  <cp:contentStatus/>
</cp:coreProperties>
</file>