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40" windowHeight="8580" activeTab="1"/>
  </bookViews>
  <sheets>
    <sheet name="Data" sheetId="1" r:id="rId1"/>
    <sheet name="Uncertainty Calculation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<sst xmlns="http://schemas.openxmlformats.org/spreadsheetml/2006/main" count="67" uniqueCount="39">
  <si>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Days</t>
  </si>
  <si>
    <t>Mean:</t>
  </si>
  <si>
    <t>Std Dev:</t>
  </si>
  <si>
    <t>Measurement uncertainty using the Nordtest approach</t>
  </si>
  <si>
    <t>Measurement result value:</t>
  </si>
  <si>
    <t>uncertainty is estimated in relative quantities</t>
  </si>
  <si>
    <t>Reproducibility, u(Rw)</t>
  </si>
  <si>
    <t>%</t>
  </si>
  <si>
    <t>Bias, u(bias)</t>
  </si>
  <si>
    <t>Ref value</t>
  </si>
  <si>
    <t>Lab result</t>
  </si>
  <si>
    <t>Acrylamide determination in crisp bread</t>
  </si>
  <si>
    <t>Crisp bread</t>
  </si>
  <si>
    <t>Potato chips</t>
  </si>
  <si>
    <t>Result:</t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</si>
  <si>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_rel =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</si>
  <si>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</si>
  <si>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</si>
  <si>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_rel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 =</t>
    </r>
  </si>
  <si>
    <t>Analysis of certified reference materials</t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</si>
  <si>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=2) =</t>
    </r>
  </si>
  <si>
    <r>
      <rPr>
        <i/>
        <sz val="10"/>
        <rFont val="Arial"/>
        <family val="2"/>
      </rPr>
      <t>C</t>
    </r>
    <r>
      <rPr>
        <sz val="10"/>
        <rFont val="Arial"/>
        <family val="2"/>
      </rPr>
      <t>_ref =</t>
    </r>
  </si>
  <si>
    <r>
      <rPr>
        <sz val="10"/>
        <rFont val="Calibri"/>
        <family val="2"/>
      </rPr>
      <t>μ</t>
    </r>
    <r>
      <rPr>
        <sz val="10"/>
        <rFont val="Arial"/>
        <family val="2"/>
      </rPr>
      <t>g/kg</t>
    </r>
  </si>
  <si>
    <t>μg/kg</t>
  </si>
  <si>
    <t>From repeated analysis of one of the CRMs</t>
  </si>
  <si>
    <t>From measurements with 2 different CRMs</t>
  </si>
  <si>
    <r>
      <rPr>
        <b/>
        <i/>
        <sz val="10"/>
        <rFont val="Arial"/>
        <family val="2"/>
      </rPr>
      <t>RMS</t>
    </r>
    <r>
      <rPr>
        <b/>
        <vertAlign val="subscript"/>
        <sz val="10"/>
        <rFont val="Arial"/>
        <family val="2"/>
      </rPr>
      <t>bias</t>
    </r>
    <r>
      <rPr>
        <b/>
        <sz val="10"/>
        <rFont val="Arial"/>
        <family val="2"/>
      </rPr>
      <t>_rel=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</si>
  <si>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>ref)_rel=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</si>
  <si>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(bias)_rel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</si>
  <si>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>=2)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</si>
  <si>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</si>
  <si>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_rel</t>
    </r>
  </si>
  <si>
    <r>
      <rPr>
        <i/>
        <sz val="10"/>
        <rFont val="Arial"/>
        <family val="2"/>
      </rPr>
      <t>u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w) =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>_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w =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</si>
  <si>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w)_rel =</t>
    </r>
  </si>
  <si>
    <r>
      <rPr>
        <b/>
        <i/>
        <sz val="10"/>
        <rFont val="Arial"/>
        <family val="2"/>
      </rPr>
      <t>bias</t>
    </r>
    <r>
      <rPr>
        <b/>
        <vertAlign val="subscript"/>
        <sz val="10"/>
        <rFont val="Arial"/>
        <family val="2"/>
      </rPr>
      <t>i</t>
    </r>
  </si>
  <si>
    <r>
      <rPr>
        <b/>
        <i/>
        <sz val="10"/>
        <rFont val="Arial"/>
        <family val="2"/>
      </rPr>
      <t>bias</t>
    </r>
    <r>
      <rPr>
        <b/>
        <sz val="10"/>
        <rFont val="Arial"/>
        <family val="2"/>
      </rPr>
      <t>_rel</t>
    </r>
  </si>
  <si>
    <r>
      <rPr>
        <sz val="10"/>
        <rFont val="Calibri"/>
        <family val="2"/>
      </rPr>
      <t>μ</t>
    </r>
    <r>
      <rPr>
        <sz val="11.1"/>
        <rFont val="Arial"/>
        <family val="2"/>
      </rPr>
      <t>g/kg</t>
    </r>
  </si>
  <si>
    <r>
      <rPr>
        <b/>
        <sz val="10"/>
        <rFont val="Calibri"/>
        <family val="2"/>
      </rPr>
      <t>μ</t>
    </r>
    <r>
      <rPr>
        <b/>
        <sz val="11.1"/>
        <rFont val="Arial"/>
        <family val="2"/>
      </rPr>
      <t>g/kg</t>
    </r>
  </si>
  <si>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 (µg/kg)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</si>
</sst>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[$-425]d\.\ mmmm\ yyyy&quot;. a.&quot;"/>
    <numFmt numFmtId="178" formatCode="m/d/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1.1"/>
      <name val="Arial"/>
      <family val="2"/>
    </font>
    <font>
      <b/>
      <sz val="10"/>
      <name val="Calibri"/>
      <family val="2"/>
    </font>
    <font>
      <b/>
      <sz val="11.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34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12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4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12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="120" zoomScaleNormal="120" zoomScalePageLayoutView="0" workbookViewId="0" topLeftCell="A1">
      <selection activeCell="J20" sqref="J20"/>
    </sheetView>
  </sheetViews>
  <sheetFormatPr defaultColWidth="9.140625" defaultRowHeight="12.75"/>
  <cols>
    <col min="1" max="1" width="10.7109375" style="0" bestFit="1" customWidth="1"/>
    <col min="4" max="4" width="2.8515625" style="0" customWidth="1"/>
    <col min="5" max="5" width="10.7109375" style="0" bestFit="1" customWidth="1"/>
  </cols>
  <sheetData>
    <row r="1" spans="1:256" ht="12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ht="12.75">
      <c r="A4" s="1" t="s">
        <v>19</v>
      </c>
    </row>
    <row r="5" ht="12.75">
      <c r="A5" s="1"/>
    </row>
    <row r="6" spans="1:5" ht="12.75">
      <c r="A6" s="6" t="s">
        <v>12</v>
      </c>
      <c r="E6" s="6" t="s">
        <v>13</v>
      </c>
    </row>
    <row r="7" spans="1:7" ht="12.75">
      <c r="A7" s="6" t="s">
        <v>21</v>
      </c>
      <c r="B7">
        <v>1179</v>
      </c>
      <c r="C7" s="6" t="s">
        <v>22</v>
      </c>
      <c r="D7" s="6"/>
      <c r="E7" s="6" t="s">
        <v>21</v>
      </c>
      <c r="F7" s="6">
        <v>860</v>
      </c>
      <c r="G7" s="6" t="s">
        <v>22</v>
      </c>
    </row>
    <row r="8" spans="1:7" ht="12.75">
      <c r="A8" s="6" t="s">
        <v>20</v>
      </c>
      <c r="B8">
        <v>68</v>
      </c>
      <c r="C8" s="6" t="s">
        <v>22</v>
      </c>
      <c r="D8" s="6"/>
      <c r="E8" s="6" t="s">
        <v>20</v>
      </c>
      <c r="F8" s="6">
        <v>42</v>
      </c>
      <c r="G8" s="6" t="s">
        <v>22</v>
      </c>
    </row>
    <row r="9" spans="1:5" ht="12.75">
      <c r="A9" s="6"/>
      <c r="E9" s="6"/>
    </row>
    <row r="10" spans="1:9" ht="12.75">
      <c r="A10" s="10" t="s">
        <v>0</v>
      </c>
      <c r="B10" s="11" t="s">
        <v>38</v>
      </c>
      <c r="C10" s="12"/>
      <c r="D10" s="12"/>
      <c r="E10" s="10" t="s">
        <v>0</v>
      </c>
      <c r="F10" s="11" t="s">
        <v>38</v>
      </c>
      <c r="G10" s="12"/>
      <c r="H10" s="13"/>
      <c r="I10" s="13"/>
    </row>
    <row r="11" spans="1:9" ht="12.75">
      <c r="A11" s="14">
        <v>39452</v>
      </c>
      <c r="B11" s="15">
        <v>1172</v>
      </c>
      <c r="C11" s="16"/>
      <c r="D11" s="16"/>
      <c r="E11" s="14">
        <v>39541</v>
      </c>
      <c r="F11" s="15">
        <v>845</v>
      </c>
      <c r="G11" s="16"/>
      <c r="H11" s="13"/>
      <c r="I11" s="13"/>
    </row>
    <row r="12" spans="1:9" ht="12.75">
      <c r="A12" s="17">
        <v>39513</v>
      </c>
      <c r="B12" s="18">
        <v>1186</v>
      </c>
      <c r="C12" s="16"/>
      <c r="D12" s="16"/>
      <c r="E12" s="17">
        <v>39541</v>
      </c>
      <c r="F12" s="18">
        <v>832</v>
      </c>
      <c r="G12" s="16"/>
      <c r="H12" s="13"/>
      <c r="I12" s="13"/>
    </row>
    <row r="13" spans="1:9" ht="12.75">
      <c r="A13" s="17">
        <v>39541</v>
      </c>
      <c r="B13" s="18">
        <v>1153</v>
      </c>
      <c r="C13" s="16"/>
      <c r="D13" s="16"/>
      <c r="E13" s="17">
        <v>39541</v>
      </c>
      <c r="F13" s="18">
        <v>802</v>
      </c>
      <c r="G13" s="16"/>
      <c r="H13" s="13"/>
      <c r="I13" s="13"/>
    </row>
    <row r="14" spans="1:9" ht="12.75">
      <c r="A14" s="17">
        <v>39821</v>
      </c>
      <c r="B14" s="18">
        <v>1151</v>
      </c>
      <c r="C14" s="16"/>
      <c r="D14" s="16"/>
      <c r="E14" s="17">
        <v>39565</v>
      </c>
      <c r="F14" s="18">
        <v>829</v>
      </c>
      <c r="G14" s="16"/>
      <c r="H14" s="13"/>
      <c r="I14" s="13"/>
    </row>
    <row r="15" spans="1:9" ht="12.75">
      <c r="A15" s="17">
        <v>39890</v>
      </c>
      <c r="B15" s="18">
        <v>1181</v>
      </c>
      <c r="C15" s="16"/>
      <c r="D15" s="16"/>
      <c r="E15" s="17">
        <v>39565</v>
      </c>
      <c r="F15" s="18">
        <v>851</v>
      </c>
      <c r="G15" s="16"/>
      <c r="H15" s="13"/>
      <c r="I15" s="13"/>
    </row>
    <row r="16" spans="1:9" ht="12.75">
      <c r="A16" s="17">
        <v>39906</v>
      </c>
      <c r="B16" s="18">
        <v>1147</v>
      </c>
      <c r="C16" s="16"/>
      <c r="D16" s="16"/>
      <c r="E16" s="19">
        <v>39565</v>
      </c>
      <c r="F16" s="20">
        <v>834</v>
      </c>
      <c r="G16" s="16"/>
      <c r="H16" s="13"/>
      <c r="I16" s="13"/>
    </row>
    <row r="17" spans="1:9" ht="12.75">
      <c r="A17" s="17">
        <v>39914</v>
      </c>
      <c r="B17" s="18">
        <v>1097</v>
      </c>
      <c r="C17" s="16"/>
      <c r="D17" s="16"/>
      <c r="E17" s="21"/>
      <c r="F17" s="16"/>
      <c r="G17" s="16"/>
      <c r="H17" s="13"/>
      <c r="I17" s="13"/>
    </row>
    <row r="18" spans="1:9" ht="12.75">
      <c r="A18" s="17">
        <v>39919</v>
      </c>
      <c r="B18" s="18">
        <v>1102</v>
      </c>
      <c r="C18" s="16"/>
      <c r="D18" s="16"/>
      <c r="E18" s="21"/>
      <c r="F18" s="16"/>
      <c r="G18" s="16"/>
      <c r="H18" s="13"/>
      <c r="I18" s="13"/>
    </row>
    <row r="19" spans="1:9" ht="12.75">
      <c r="A19" s="17">
        <v>39928</v>
      </c>
      <c r="B19" s="18">
        <v>1162</v>
      </c>
      <c r="C19" s="16"/>
      <c r="D19" s="16"/>
      <c r="E19" s="22" t="s">
        <v>1</v>
      </c>
      <c r="F19" s="23">
        <f>AVERAGE(F11:F16)</f>
        <v>832.1666666666666</v>
      </c>
      <c r="G19" s="24" t="s">
        <v>23</v>
      </c>
      <c r="H19" s="13"/>
      <c r="I19" s="13"/>
    </row>
    <row r="20" spans="1:9" ht="12.75">
      <c r="A20" s="17">
        <v>40028</v>
      </c>
      <c r="B20" s="18">
        <v>1138</v>
      </c>
      <c r="C20" s="16"/>
      <c r="D20" s="16"/>
      <c r="E20" s="25" t="s">
        <v>2</v>
      </c>
      <c r="F20" s="26">
        <f>STDEV(F11:F16)</f>
        <v>16.987250120801388</v>
      </c>
      <c r="G20" s="27" t="s">
        <v>23</v>
      </c>
      <c r="H20" s="13"/>
      <c r="I20" s="13"/>
    </row>
    <row r="21" spans="1:9" ht="12.75">
      <c r="A21" s="17">
        <v>40053</v>
      </c>
      <c r="B21" s="18">
        <v>1122</v>
      </c>
      <c r="C21" s="16"/>
      <c r="D21" s="16"/>
      <c r="E21" s="21"/>
      <c r="F21" s="16"/>
      <c r="G21" s="16"/>
      <c r="H21" s="13"/>
      <c r="I21" s="13"/>
    </row>
    <row r="22" spans="1:9" ht="12.75">
      <c r="A22" s="19">
        <v>40144</v>
      </c>
      <c r="B22" s="20">
        <v>1191</v>
      </c>
      <c r="C22" s="16"/>
      <c r="D22" s="16"/>
      <c r="E22" s="21"/>
      <c r="F22" s="16"/>
      <c r="G22" s="16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22" t="s">
        <v>1</v>
      </c>
      <c r="B25" s="23">
        <f>AVERAGE(B11:B22)</f>
        <v>1150.1666666666667</v>
      </c>
      <c r="C25" s="24" t="s">
        <v>23</v>
      </c>
      <c r="D25" s="28"/>
      <c r="E25" s="13"/>
      <c r="F25" s="13"/>
      <c r="G25" s="13"/>
      <c r="H25" s="13"/>
      <c r="I25" s="13"/>
    </row>
    <row r="26" spans="1:9" ht="12.75">
      <c r="A26" s="25" t="s">
        <v>2</v>
      </c>
      <c r="B26" s="26">
        <f>STDEV(B11:B22)</f>
        <v>31.08005304000778</v>
      </c>
      <c r="C26" s="27" t="s">
        <v>23</v>
      </c>
      <c r="D26" s="28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1" zoomScaleNormal="111" zoomScalePageLayoutView="0" workbookViewId="0" topLeftCell="A1">
      <selection activeCell="A26" sqref="A26"/>
    </sheetView>
  </sheetViews>
  <sheetFormatPr defaultColWidth="9.140625" defaultRowHeight="12.75"/>
  <cols>
    <col min="1" max="1" width="14.421875" style="0" customWidth="1"/>
    <col min="4" max="4" width="9.7109375" style="0" customWidth="1"/>
    <col min="6" max="6" width="11.140625" style="0" customWidth="1"/>
  </cols>
  <sheetData>
    <row r="1" ht="12.75">
      <c r="A1" s="1" t="s">
        <v>3</v>
      </c>
    </row>
    <row r="2" ht="12.75">
      <c r="A2" s="6" t="s">
        <v>11</v>
      </c>
    </row>
    <row r="3" spans="1:5" ht="12.75">
      <c r="A3" t="s">
        <v>4</v>
      </c>
      <c r="D3">
        <v>998</v>
      </c>
      <c r="E3" s="6" t="s">
        <v>22</v>
      </c>
    </row>
    <row r="4" ht="12.75">
      <c r="A4" t="s">
        <v>5</v>
      </c>
    </row>
    <row r="6" spans="1:6" ht="12.75">
      <c r="A6" s="3" t="s">
        <v>6</v>
      </c>
      <c r="B6" s="2"/>
      <c r="C6" s="2"/>
      <c r="D6" s="2"/>
      <c r="E6" s="2"/>
      <c r="F6" s="2"/>
    </row>
    <row r="7" ht="12.75">
      <c r="A7" s="6" t="s">
        <v>24</v>
      </c>
    </row>
    <row r="8" spans="1:4" ht="14.25">
      <c r="A8" s="6" t="s">
        <v>32</v>
      </c>
      <c r="C8" s="7">
        <f>Data!B26</f>
        <v>31.08005304000778</v>
      </c>
      <c r="D8" s="6" t="s">
        <v>36</v>
      </c>
    </row>
    <row r="9" spans="1:4" ht="12.75">
      <c r="A9" s="1" t="s">
        <v>33</v>
      </c>
      <c r="B9" s="1"/>
      <c r="C9" s="8">
        <f>C8/Data!B25*100</f>
        <v>2.7022216814961117</v>
      </c>
      <c r="D9" s="1" t="s">
        <v>7</v>
      </c>
    </row>
    <row r="11" spans="1:6" ht="12.75">
      <c r="A11" s="3" t="s">
        <v>8</v>
      </c>
      <c r="B11" s="2"/>
      <c r="C11" s="2"/>
      <c r="D11" s="2"/>
      <c r="E11" s="2"/>
      <c r="F11" s="2"/>
    </row>
    <row r="12" ht="12.75">
      <c r="A12" s="6" t="s">
        <v>25</v>
      </c>
    </row>
    <row r="14" spans="1:7" ht="14.25">
      <c r="A14" s="12" t="s">
        <v>9</v>
      </c>
      <c r="B14" s="12" t="s">
        <v>29</v>
      </c>
      <c r="C14" s="12" t="s">
        <v>30</v>
      </c>
      <c r="D14" s="12" t="s">
        <v>10</v>
      </c>
      <c r="E14" s="12" t="s">
        <v>31</v>
      </c>
      <c r="F14" s="12" t="s">
        <v>34</v>
      </c>
      <c r="G14" s="12" t="s">
        <v>35</v>
      </c>
    </row>
    <row r="15" spans="1:7" ht="12.75">
      <c r="A15" s="29" t="s">
        <v>23</v>
      </c>
      <c r="B15" s="29" t="s">
        <v>23</v>
      </c>
      <c r="C15" s="29" t="s">
        <v>23</v>
      </c>
      <c r="D15" s="29" t="s">
        <v>23</v>
      </c>
      <c r="E15" s="29" t="s">
        <v>7</v>
      </c>
      <c r="F15" s="29" t="s">
        <v>23</v>
      </c>
      <c r="G15" s="29" t="s">
        <v>7</v>
      </c>
    </row>
    <row r="16" spans="1:7" ht="12.75">
      <c r="A16" s="13">
        <f>Data!B7</f>
        <v>1179</v>
      </c>
      <c r="B16" s="13">
        <f>Data!B8</f>
        <v>68</v>
      </c>
      <c r="C16" s="13">
        <f>B16/2</f>
        <v>34</v>
      </c>
      <c r="D16" s="30">
        <f>Data!B25</f>
        <v>1150.1666666666667</v>
      </c>
      <c r="E16" s="31">
        <f>C16/A16*100</f>
        <v>2.883799830364716</v>
      </c>
      <c r="F16" s="30">
        <f>D16-A16</f>
        <v>-28.833333333333258</v>
      </c>
      <c r="G16" s="31">
        <f>F16/A16*100</f>
        <v>-2.4455753463386984</v>
      </c>
    </row>
    <row r="17" spans="1:7" ht="12.75">
      <c r="A17" s="13">
        <f>Data!F7</f>
        <v>860</v>
      </c>
      <c r="B17" s="13">
        <f>Data!F8</f>
        <v>42</v>
      </c>
      <c r="C17" s="13">
        <f>B17/2</f>
        <v>21</v>
      </c>
      <c r="D17" s="30">
        <f>Data!F19</f>
        <v>832.1666666666666</v>
      </c>
      <c r="E17" s="31">
        <f>C17/A17*100</f>
        <v>2.441860465116279</v>
      </c>
      <c r="F17" s="30">
        <f>D17-A17</f>
        <v>-27.83333333333337</v>
      </c>
      <c r="G17" s="31">
        <f>F17/A17*100</f>
        <v>-3.2364341085271366</v>
      </c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32" t="s">
        <v>27</v>
      </c>
      <c r="B19" s="33">
        <f>SQRT(SUMSQ(E16:E17)/2)</f>
        <v>2.671982783693549</v>
      </c>
      <c r="C19" s="34" t="s">
        <v>7</v>
      </c>
      <c r="D19" s="13"/>
      <c r="E19" s="13"/>
      <c r="F19" s="13"/>
      <c r="G19" s="13"/>
    </row>
    <row r="20" spans="1:7" ht="14.25">
      <c r="A20" s="32" t="s">
        <v>26</v>
      </c>
      <c r="B20" s="33">
        <f>SQRT(SUMSQ(G16:G17)/2)</f>
        <v>2.8683919287169846</v>
      </c>
      <c r="C20" s="34" t="s">
        <v>7</v>
      </c>
      <c r="D20" s="13"/>
      <c r="E20" s="13"/>
      <c r="F20" s="13"/>
      <c r="G20" s="13"/>
    </row>
    <row r="21" spans="1:7" ht="12.75">
      <c r="A21" s="32" t="s">
        <v>28</v>
      </c>
      <c r="B21" s="33">
        <f>SQRT(SUMSQ(B19:B20))</f>
        <v>3.920097480048611</v>
      </c>
      <c r="C21" s="34" t="s">
        <v>7</v>
      </c>
      <c r="D21" s="13"/>
      <c r="E21" s="13"/>
      <c r="F21" s="13"/>
      <c r="G21" s="13"/>
    </row>
    <row r="23" spans="1:6" ht="12.75">
      <c r="A23" s="3" t="s">
        <v>14</v>
      </c>
      <c r="B23" s="2"/>
      <c r="C23" s="2"/>
      <c r="D23" s="2"/>
      <c r="E23" s="2"/>
      <c r="F23" s="2"/>
    </row>
    <row r="24" spans="1:3" ht="14.25">
      <c r="A24" s="4" t="s">
        <v>15</v>
      </c>
      <c r="B24" s="5">
        <f>SQRT(SUMSQ(B21,C9))</f>
        <v>4.761214789214108</v>
      </c>
      <c r="C24" s="4" t="s">
        <v>7</v>
      </c>
    </row>
    <row r="25" spans="1:3" ht="15">
      <c r="A25" s="4" t="s">
        <v>16</v>
      </c>
      <c r="B25" s="9">
        <f>B24*D3/100</f>
        <v>47.516923596356804</v>
      </c>
      <c r="C25" s="4" t="s">
        <v>37</v>
      </c>
    </row>
    <row r="26" spans="1:3" ht="12.75">
      <c r="A26" s="4" t="s">
        <v>18</v>
      </c>
      <c r="B26" s="5">
        <f>B24*2</f>
        <v>9.522429578428216</v>
      </c>
      <c r="C26" s="4" t="s">
        <v>7</v>
      </c>
    </row>
    <row r="27" spans="1:3" ht="15">
      <c r="A27" s="4" t="s">
        <v>17</v>
      </c>
      <c r="B27" s="9">
        <f>B25*2</f>
        <v>95.03384719271361</v>
      </c>
      <c r="C27" s="4" t="s">
        <v>37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Leito</dc:creator>
  <cp:keywords/>
  <dc:description/>
  <cp:lastModifiedBy>Irja</cp:lastModifiedBy>
  <dcterms:created xsi:type="dcterms:W3CDTF">2012-05-09T07:24:01Z</dcterms:created>
  <dcterms:modified xsi:type="dcterms:W3CDTF">2014-04-07T07:22:58Z</dcterms:modified>
  <cp:category/>
  <cp:version/>
  <cp:contentType/>
  <cp:contentStatus/>
</cp:coreProperties>
</file>